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LRYR5DE3kN+aU2uorv4nvbruUWt/Ysv2EmLjZzUWn/co238UmFteBeplEfb7PX4zB+DRA13S1Xi9ZWPlUTJXqA==" workbookSaltValue="sdV8xPn+pWoUi8YvOrqodQ==" workbookSpinCount="100000" lockStructure="1"/>
  <bookViews>
    <workbookView xWindow="0" yWindow="0" windowWidth="23040" windowHeight="9192"/>
  </bookViews>
  <sheets>
    <sheet name="Лист1" sheetId="1" r:id="rId1"/>
  </sheets>
  <definedNames>
    <definedName name="_xlnm._FilterDatabase" localSheetId="0" hidden="1">Лист1!$A$7:$M$55</definedName>
    <definedName name="Z_1E007E6F_693F_4619_A9C2_F23BEAA450E1_.wvu.FilterData" localSheetId="0" hidden="1">Лист1!$A$4:$D$55</definedName>
    <definedName name="Z_266179C7_C197_40CA_B979_A16B5774BB12_.wvu.FilterData" localSheetId="0" hidden="1">Лист1!$A$4:$D$55</definedName>
    <definedName name="Z_266179C7_C197_40CA_B979_A16B5774BB12_.wvu.PrintTitles" localSheetId="0" hidden="1">Лист1!#REF!</definedName>
    <definedName name="Z_571CFDE0_2A91_4DC2_9DB4_CC8D4B0DA437_.wvu.FilterData" localSheetId="0" hidden="1">Лист1!$A$4:$D$55</definedName>
    <definedName name="Z_571CFDE0_2A91_4DC2_9DB4_CC8D4B0DA437_.wvu.PrintTitles" localSheetId="0" hidden="1">Лист1!#REF!</definedName>
    <definedName name="Z_7BD79BBF_646D_4196_9047_13D53767BE86_.wvu.PrintTitles" localSheetId="0" hidden="1">Лист1!#REF!</definedName>
    <definedName name="Z_7DB9AC15_C985_41EC_9E50_ECD70060B24C_.wvu.PrintTitles" localSheetId="0" hidden="1">Лист1!#REF!</definedName>
    <definedName name="Z_9982E5BD_D04F_4FA4_8FD4_48880E087985_.wvu.PrintTitles" localSheetId="0" hidden="1">Лист1!#REF!</definedName>
    <definedName name="Z_9EA3271E_52DE_4280_94A7_DA6C2D9B7F35_.wvu.FilterData" localSheetId="0" hidden="1">Лист1!$A$4:$D$55</definedName>
    <definedName name="Z_E2830DB9_24AE_4C7F_8AC0_7B2E58BBD04E_.wvu.PrintTitles" localSheetId="0" hidden="1">Лист1!#REF!</definedName>
    <definedName name="Z_FD43FCFB_316D_4134_A411_C69ED9B208E7_.wvu.FilterData" localSheetId="0" hidden="1">Лист1!$A$4:$D$55</definedName>
    <definedName name="_xlnm.Print_Titles" localSheetId="0">Лист1!$4:$5</definedName>
    <definedName name="_xlnm.Print_Area" localSheetId="0">Лист1!$A$1:$M$58</definedName>
  </definedNames>
  <calcPr calcId="145621"/>
  <customWorkbookViews>
    <customWorkbookView name="Главинская Юлия Вадимовна - Личное представление" guid="{571CFDE0-2A91-4DC2-9DB4-CC8D4B0DA437}" mergeInterval="0" personalView="1" maximized="1" xWindow="-8" yWindow="-8" windowWidth="1936" windowHeight="1056" activeSheetId="1"/>
    <customWorkbookView name="Маслова Ксения Ивановна - Личное представление" guid="{E2830DB9-24AE-4C7F-8AC0-7B2E58BBD04E}" mergeInterval="0" personalView="1" maximized="1" xWindow="-1928" yWindow="-8" windowWidth="1936" windowHeight="1096" activeSheetId="1"/>
    <customWorkbookView name="Герасимова Ксения Анатольевна - Личное представление" guid="{7BD79BBF-646D-4196-9047-13D53767BE86}" mergeInterval="0" personalView="1" maximized="1" xWindow="-8" yWindow="-8" windowWidth="1936" windowHeight="1056" activeSheetId="1"/>
    <customWorkbookView name="Медвидь Елена Александровна - Личное представление" guid="{266179C7-C197-40CA-B979-A16B5774BB12}" mergeInterval="0" personalView="1" maximized="1" xWindow="-8" yWindow="-8" windowWidth="1936" windowHeight="1056" activeSheetId="1"/>
    <customWorkbookView name="Алексеенко Сергей Васильевич - Личное представление" guid="{9982E5BD-D04F-4FA4-8FD4-48880E087985}" mergeInterval="0" personalView="1" maximized="1" windowWidth="1916" windowHeight="835" activeSheetId="1"/>
    <customWorkbookView name="Дудникова Юлия Владимировна - Личное представление" guid="{7DB9AC15-C985-41EC-9E50-ECD70060B24C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45" i="1" l="1"/>
  <c r="L45" i="1"/>
  <c r="M45" i="1"/>
  <c r="E21" i="1" l="1"/>
  <c r="I13" i="1"/>
  <c r="L20" i="1" l="1"/>
  <c r="K36" i="1" l="1"/>
  <c r="J36" i="1"/>
  <c r="G36" i="1"/>
  <c r="M36" i="1" l="1"/>
  <c r="L55" i="1"/>
  <c r="L54" i="1" s="1"/>
  <c r="K55" i="1"/>
  <c r="K54" i="1" s="1"/>
  <c r="L26" i="1"/>
  <c r="L31" i="1"/>
  <c r="L32" i="1"/>
  <c r="L16" i="1" l="1"/>
  <c r="L8" i="1"/>
  <c r="G28" i="1"/>
  <c r="J28" i="1"/>
  <c r="M28" i="1" l="1"/>
  <c r="L28" i="1"/>
  <c r="K28" i="1"/>
  <c r="H21" i="1"/>
  <c r="I21" i="1"/>
  <c r="F21" i="1"/>
  <c r="H33" i="1" l="1"/>
  <c r="K31" i="1" l="1"/>
  <c r="K57" i="1" l="1"/>
  <c r="I56" i="1"/>
  <c r="J56" i="1"/>
  <c r="H56" i="1"/>
  <c r="G57" i="1"/>
  <c r="F56" i="1"/>
  <c r="E56" i="1"/>
  <c r="L56" i="1" l="1"/>
  <c r="M57" i="1"/>
  <c r="J27" i="1" l="1"/>
  <c r="G27" i="1"/>
  <c r="K27" i="1"/>
  <c r="M27" i="1" l="1"/>
  <c r="K58" i="1" l="1"/>
  <c r="G55" i="1"/>
  <c r="G58" i="1"/>
  <c r="G56" i="1" s="1"/>
  <c r="G54" i="1" l="1"/>
  <c r="M55" i="1"/>
  <c r="M54" i="1" s="1"/>
  <c r="M58" i="1"/>
  <c r="M56" i="1"/>
  <c r="K56" i="1"/>
  <c r="F13" i="1" l="1"/>
  <c r="H13" i="1"/>
  <c r="E13" i="1"/>
  <c r="J20" i="1"/>
  <c r="G20" i="1"/>
  <c r="L13" i="1" l="1"/>
  <c r="K13" i="1"/>
  <c r="I38" i="1"/>
  <c r="H38" i="1"/>
  <c r="J39" i="1" l="1"/>
  <c r="F38" i="1"/>
  <c r="G39" i="1"/>
  <c r="E38" i="1" l="1"/>
  <c r="G14" i="1" l="1"/>
  <c r="J40" i="1"/>
  <c r="J38" i="1" s="1"/>
  <c r="H50" i="1"/>
  <c r="L37" i="1"/>
  <c r="J37" i="1"/>
  <c r="K37" i="1"/>
  <c r="G37" i="1"/>
  <c r="F33" i="1"/>
  <c r="E33" i="1"/>
  <c r="I33" i="1"/>
  <c r="L51" i="1"/>
  <c r="L30" i="1"/>
  <c r="G40" i="1"/>
  <c r="G38" i="1" s="1"/>
  <c r="L11" i="1"/>
  <c r="J12" i="1"/>
  <c r="J11" i="1"/>
  <c r="G17" i="1"/>
  <c r="H7" i="1"/>
  <c r="I7" i="1"/>
  <c r="J8" i="1"/>
  <c r="J9" i="1"/>
  <c r="J10" i="1"/>
  <c r="J14" i="1"/>
  <c r="J15" i="1"/>
  <c r="J16" i="1"/>
  <c r="J17" i="1"/>
  <c r="J18" i="1"/>
  <c r="J19" i="1"/>
  <c r="J22" i="1"/>
  <c r="J23" i="1"/>
  <c r="J24" i="1"/>
  <c r="J25" i="1"/>
  <c r="J26" i="1"/>
  <c r="H29" i="1"/>
  <c r="I29" i="1"/>
  <c r="J30" i="1"/>
  <c r="J31" i="1"/>
  <c r="J32" i="1"/>
  <c r="J34" i="1"/>
  <c r="J35" i="1"/>
  <c r="H41" i="1"/>
  <c r="I41" i="1"/>
  <c r="J42" i="1"/>
  <c r="J43" i="1"/>
  <c r="J44" i="1"/>
  <c r="H45" i="1"/>
  <c r="I45" i="1"/>
  <c r="J47" i="1"/>
  <c r="J45" i="1" s="1"/>
  <c r="H48" i="1"/>
  <c r="I48" i="1"/>
  <c r="J49" i="1"/>
  <c r="J48" i="1" s="1"/>
  <c r="I50" i="1"/>
  <c r="J51" i="1"/>
  <c r="J52" i="1"/>
  <c r="J53" i="1"/>
  <c r="H54" i="1"/>
  <c r="I54" i="1"/>
  <c r="J54" i="1"/>
  <c r="M20" i="1"/>
  <c r="L9" i="1"/>
  <c r="L10" i="1"/>
  <c r="L12" i="1"/>
  <c r="L14" i="1"/>
  <c r="L15" i="1"/>
  <c r="L19" i="1"/>
  <c r="L22" i="1"/>
  <c r="L23" i="1"/>
  <c r="L24" i="1"/>
  <c r="L35" i="1"/>
  <c r="L40" i="1"/>
  <c r="L42" i="1"/>
  <c r="L49" i="1"/>
  <c r="L52" i="1"/>
  <c r="L53" i="1"/>
  <c r="K8" i="1"/>
  <c r="K9" i="1"/>
  <c r="K10" i="1"/>
  <c r="K11" i="1"/>
  <c r="K12" i="1"/>
  <c r="K14" i="1"/>
  <c r="K15" i="1"/>
  <c r="K16" i="1"/>
  <c r="K19" i="1"/>
  <c r="K20" i="1"/>
  <c r="K22" i="1"/>
  <c r="K23" i="1"/>
  <c r="K24" i="1"/>
  <c r="K26" i="1"/>
  <c r="K30" i="1"/>
  <c r="K32" i="1"/>
  <c r="K34" i="1"/>
  <c r="K35" i="1"/>
  <c r="K40" i="1"/>
  <c r="K42" i="1"/>
  <c r="K43" i="1"/>
  <c r="K44" i="1"/>
  <c r="K49" i="1"/>
  <c r="K51" i="1"/>
  <c r="K52" i="1"/>
  <c r="K53" i="1"/>
  <c r="E54" i="1"/>
  <c r="F54" i="1"/>
  <c r="G49" i="1"/>
  <c r="G48" i="1" s="1"/>
  <c r="F48" i="1"/>
  <c r="E48" i="1"/>
  <c r="G52" i="1"/>
  <c r="G53" i="1"/>
  <c r="G51" i="1"/>
  <c r="F50" i="1"/>
  <c r="G47" i="1"/>
  <c r="G45" i="1" s="1"/>
  <c r="F45" i="1"/>
  <c r="G43" i="1"/>
  <c r="G44" i="1"/>
  <c r="G42" i="1"/>
  <c r="F41" i="1"/>
  <c r="L38" i="1"/>
  <c r="G35" i="1"/>
  <c r="G34" i="1"/>
  <c r="G31" i="1"/>
  <c r="M31" i="1" s="1"/>
  <c r="G32" i="1"/>
  <c r="G30" i="1"/>
  <c r="F29" i="1"/>
  <c r="G23" i="1"/>
  <c r="G24" i="1"/>
  <c r="G25" i="1"/>
  <c r="G26" i="1"/>
  <c r="G22" i="1"/>
  <c r="G15" i="1"/>
  <c r="G16" i="1"/>
  <c r="G18" i="1"/>
  <c r="G19" i="1"/>
  <c r="G8" i="1"/>
  <c r="G9" i="1"/>
  <c r="G10" i="1"/>
  <c r="G11" i="1"/>
  <c r="F7" i="1"/>
  <c r="G12" i="1"/>
  <c r="E50" i="1"/>
  <c r="E45" i="1"/>
  <c r="E41" i="1"/>
  <c r="E29" i="1"/>
  <c r="E7" i="1"/>
  <c r="I6" i="1" l="1"/>
  <c r="E6" i="1"/>
  <c r="K48" i="1"/>
  <c r="F6" i="1"/>
  <c r="J21" i="1"/>
  <c r="G21" i="1"/>
  <c r="M26" i="1"/>
  <c r="H6" i="1"/>
  <c r="M43" i="1"/>
  <c r="J13" i="1"/>
  <c r="G13" i="1"/>
  <c r="G50" i="1"/>
  <c r="L33" i="1"/>
  <c r="M14" i="1"/>
  <c r="M53" i="1"/>
  <c r="K33" i="1"/>
  <c r="K21" i="1"/>
  <c r="K50" i="1"/>
  <c r="K41" i="1"/>
  <c r="M32" i="1"/>
  <c r="M12" i="1"/>
  <c r="M52" i="1"/>
  <c r="M51" i="1"/>
  <c r="J29" i="1"/>
  <c r="K38" i="1"/>
  <c r="M44" i="1"/>
  <c r="L48" i="1"/>
  <c r="L50" i="1"/>
  <c r="L21" i="1"/>
  <c r="G33" i="1"/>
  <c r="J50" i="1"/>
  <c r="J41" i="1"/>
  <c r="M34" i="1"/>
  <c r="L29" i="1"/>
  <c r="L41" i="1"/>
  <c r="K29" i="1"/>
  <c r="M22" i="1"/>
  <c r="M24" i="1"/>
  <c r="G29" i="1"/>
  <c r="M23" i="1"/>
  <c r="M19" i="1"/>
  <c r="M11" i="1"/>
  <c r="M37" i="1"/>
  <c r="M10" i="1"/>
  <c r="M15" i="1"/>
  <c r="G7" i="1"/>
  <c r="M9" i="1"/>
  <c r="L7" i="1"/>
  <c r="M8" i="1"/>
  <c r="M42" i="1"/>
  <c r="G41" i="1"/>
  <c r="J33" i="1"/>
  <c r="M35" i="1"/>
  <c r="M30" i="1"/>
  <c r="J7" i="1"/>
  <c r="K7" i="1"/>
  <c r="J6" i="1" l="1"/>
  <c r="L6" i="1"/>
  <c r="K6" i="1"/>
  <c r="M13" i="1"/>
  <c r="G6" i="1"/>
  <c r="M50" i="1"/>
  <c r="M29" i="1"/>
  <c r="M33" i="1"/>
  <c r="M41" i="1"/>
  <c r="M21" i="1"/>
  <c r="M7" i="1"/>
  <c r="M6" i="1" l="1"/>
</calcChain>
</file>

<file path=xl/sharedStrings.xml><?xml version="1.0" encoding="utf-8"?>
<sst xmlns="http://schemas.openxmlformats.org/spreadsheetml/2006/main" count="112" uniqueCount="72">
  <si>
    <t>Федеральный проект</t>
  </si>
  <si>
    <t>Демография</t>
  </si>
  <si>
    <t>Финансовая поддержка семей при рождении детей</t>
  </si>
  <si>
    <t>Здравоохранение</t>
  </si>
  <si>
    <t>Борьба с сердечно-сосудистыми заболеваниями</t>
  </si>
  <si>
    <t>Борьба с онкологическими заболеваниями</t>
  </si>
  <si>
    <t>Развитие детского здравоохранения, включая создание современной инфраструктуры оказания медицинской помощи детям</t>
  </si>
  <si>
    <t>Образование</t>
  </si>
  <si>
    <t>Современная школа</t>
  </si>
  <si>
    <t>Социальная активность</t>
  </si>
  <si>
    <t>Жилье и городская среда</t>
  </si>
  <si>
    <t>Формирование комфортной городской среды</t>
  </si>
  <si>
    <t>Экология</t>
  </si>
  <si>
    <t>Сохранение лесов</t>
  </si>
  <si>
    <t>Дорожная сеть</t>
  </si>
  <si>
    <t>Общесистемные меры развития дорожного хозяйства</t>
  </si>
  <si>
    <t>Безопасность дорожного движения</t>
  </si>
  <si>
    <t>Цифровая экономика</t>
  </si>
  <si>
    <t>Нормативное регулирование цифровой среды</t>
  </si>
  <si>
    <t>Информационная инфраструктура</t>
  </si>
  <si>
    <t>Культура</t>
  </si>
  <si>
    <t>Международная кооперация и экспорт</t>
  </si>
  <si>
    <t>Экспорт продукции АПК</t>
  </si>
  <si>
    <t>Обеспечение медицинских организаций системы здравоохранения квалифицированными кадрами</t>
  </si>
  <si>
    <t>Создание единого цифрового контура в здравоохранении на основе 
единой государственной информационной системы здравоохранения (ЕГИСЗ)</t>
  </si>
  <si>
    <t>Цифровая образовательная среда</t>
  </si>
  <si>
    <t>Чистая вода</t>
  </si>
  <si>
    <t>Безопасные и качественные автомобильные дороги</t>
  </si>
  <si>
    <t>Адресная поддержка повышения производительности труда на предприятиях</t>
  </si>
  <si>
    <t>Акселерация субъектов малого и среднего предпринимательства</t>
  </si>
  <si>
    <t>Успех каждого ребёнка</t>
  </si>
  <si>
    <t>Молодые профессионалы (Повышение конкурентоспособности профессионального образования)</t>
  </si>
  <si>
    <t xml:space="preserve">ВСЕГО </t>
  </si>
  <si>
    <t>Региональный проект от субъекта</t>
  </si>
  <si>
    <t>Производительность труда и поддержка занятости</t>
  </si>
  <si>
    <t>Развитие системы оказания первичной медико-санитарной помощи</t>
  </si>
  <si>
    <t>Жилье</t>
  </si>
  <si>
    <t>Экспорт продукции АПК в Сахалинской области</t>
  </si>
  <si>
    <t>Информационная инфраструктура Сахалинской области</t>
  </si>
  <si>
    <t>Малое и среднее предпринимательство и поддержка индивидуальной предпринимательской инициативы</t>
  </si>
  <si>
    <t>Федеральные ассигнования</t>
  </si>
  <si>
    <t>Областные ассигнования</t>
  </si>
  <si>
    <t>Всего</t>
  </si>
  <si>
    <t>№ п/п</t>
  </si>
  <si>
    <t xml:space="preserve">Акселерация субъектов малого и среднего предпринимательства </t>
  </si>
  <si>
    <t>Процент исполнения</t>
  </si>
  <si>
    <t xml:space="preserve">Cтаршее поколение </t>
  </si>
  <si>
    <t>Укрепление общественного здоровья</t>
  </si>
  <si>
    <t>Спорт-норма жизни</t>
  </si>
  <si>
    <t>Культурная среда</t>
  </si>
  <si>
    <t>Творческие люди</t>
  </si>
  <si>
    <t>Цифровая культура</t>
  </si>
  <si>
    <t>Старшее поколение</t>
  </si>
  <si>
    <t>Создание благоприятных условий для осуществления деятельности самозанятыми гражданами</t>
  </si>
  <si>
    <t>Создание условий для легкого старта и комфортного ведения бизнеса</t>
  </si>
  <si>
    <t xml:space="preserve">Содействие занятости </t>
  </si>
  <si>
    <t>Комплексная система обращения с твердыми коммунальными отходами</t>
  </si>
  <si>
    <t xml:space="preserve">Сохранение лесов </t>
  </si>
  <si>
    <t>Модернизация первичного ззвена здравоохранения</t>
  </si>
  <si>
    <t xml:space="preserve">Модернизация первичного ззвена здравоохранения </t>
  </si>
  <si>
    <t>Туризм и индустрия гостеприимства</t>
  </si>
  <si>
    <t>Повышение доступности туристических продуктов</t>
  </si>
  <si>
    <t xml:space="preserve"> "Развитие системы поддержки молодежи ("Молодежь России")"</t>
  </si>
  <si>
    <t>Развитие туристической инфраструктуры</t>
  </si>
  <si>
    <t>"Патриотическое воспитание граждан Российской Федерации"</t>
  </si>
  <si>
    <t>Обеспечение устойчивого сокращения непригодного для проживания жилищного фонда</t>
  </si>
  <si>
    <t>Объем финансового обепечения</t>
  </si>
  <si>
    <t>Кассовое исполнение</t>
  </si>
  <si>
    <t>тыс.рублей</t>
  </si>
  <si>
    <t>Национальный проект/                    программа</t>
  </si>
  <si>
    <t>Приложение № 4 к заключению</t>
  </si>
  <si>
    <t>Оперативная информация об объеме финансового обеспечения, предусмотренного на реализацию национальных проектов                                                                     на территории Сахалинской области, по состоянию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</si>
</sst>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justify" vertical="center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justify"/>
    </xf>
    <xf numFmtId="4" fontId="6" fillId="0" borderId="0" xfId="0" applyNumberFormat="1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justify" wrapText="1"/>
    </xf>
    <xf numFmtId="164" fontId="1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8"/>
  <sheetViews>
    <sheetView tabSelected="1" view="pageLayout" topLeftCell="A19" zoomScale="80" zoomScaleNormal="75" zoomScaleSheetLayoutView="90" zoomScalePageLayoutView="80" workbookViewId="0">
      <selection activeCell="A2" sqref="A2:M2"/>
    </sheetView>
  </sheetViews>
  <sheetFormatPr defaultColWidth="9.109375" defaultRowHeight="13.8" x14ac:dyDescent="0.25"/>
  <cols>
    <col min="1" max="1" width="4.6640625" style="17" customWidth="1"/>
    <col min="2" max="2" width="18" style="18" customWidth="1"/>
    <col min="3" max="3" width="36.33203125" style="16" customWidth="1"/>
    <col min="4" max="4" width="35.109375" style="19" customWidth="1"/>
    <col min="5" max="5" width="16.109375" style="16" customWidth="1"/>
    <col min="6" max="6" width="16.44140625" style="16" customWidth="1"/>
    <col min="7" max="7" width="15.44140625" style="16" customWidth="1"/>
    <col min="8" max="8" width="16.109375" style="16" customWidth="1"/>
    <col min="9" max="9" width="15.44140625" style="16" customWidth="1"/>
    <col min="10" max="10" width="16.33203125" style="16" customWidth="1"/>
    <col min="11" max="11" width="9.6640625" style="16" customWidth="1"/>
    <col min="12" max="12" width="14.88671875" style="16" customWidth="1"/>
    <col min="13" max="13" width="15.44140625" style="16" customWidth="1"/>
    <col min="14" max="14" width="29.6640625" style="16" customWidth="1"/>
    <col min="15" max="15" width="62.6640625" style="16" customWidth="1"/>
    <col min="16" max="16384" width="9.109375" style="16"/>
  </cols>
  <sheetData>
    <row r="1" spans="1:14" ht="18" x14ac:dyDescent="0.35">
      <c r="A1" s="2"/>
      <c r="B1" s="9"/>
      <c r="C1" s="2"/>
      <c r="D1" s="13"/>
      <c r="E1" s="2"/>
      <c r="F1" s="2"/>
      <c r="G1" s="2"/>
      <c r="L1" s="7"/>
      <c r="M1" s="8" t="s">
        <v>70</v>
      </c>
      <c r="N1" s="3"/>
    </row>
    <row r="2" spans="1:14" ht="51" customHeight="1" x14ac:dyDescent="0.4">
      <c r="A2" s="35" t="s">
        <v>71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 ht="24.75" customHeight="1" x14ac:dyDescent="0.25">
      <c r="E3" s="20"/>
      <c r="M3" s="21" t="s">
        <v>68</v>
      </c>
    </row>
    <row r="4" spans="1:14" ht="33" customHeight="1" x14ac:dyDescent="0.25">
      <c r="A4" s="31" t="s">
        <v>43</v>
      </c>
      <c r="B4" s="34" t="s">
        <v>69</v>
      </c>
      <c r="C4" s="31" t="s">
        <v>0</v>
      </c>
      <c r="D4" s="31" t="s">
        <v>33</v>
      </c>
      <c r="E4" s="33" t="s">
        <v>66</v>
      </c>
      <c r="F4" s="33"/>
      <c r="G4" s="33"/>
      <c r="H4" s="31" t="s">
        <v>67</v>
      </c>
      <c r="I4" s="31"/>
      <c r="J4" s="31"/>
      <c r="K4" s="31" t="s">
        <v>45</v>
      </c>
      <c r="L4" s="31"/>
      <c r="M4" s="31"/>
    </row>
    <row r="5" spans="1:14" ht="43.5" customHeight="1" x14ac:dyDescent="0.25">
      <c r="A5" s="31"/>
      <c r="B5" s="34"/>
      <c r="C5" s="31"/>
      <c r="D5" s="31"/>
      <c r="E5" s="23" t="s">
        <v>42</v>
      </c>
      <c r="F5" s="10" t="s">
        <v>40</v>
      </c>
      <c r="G5" s="10" t="s">
        <v>41</v>
      </c>
      <c r="H5" s="10" t="s">
        <v>42</v>
      </c>
      <c r="I5" s="10" t="s">
        <v>40</v>
      </c>
      <c r="J5" s="10" t="s">
        <v>41</v>
      </c>
      <c r="K5" s="10" t="s">
        <v>42</v>
      </c>
      <c r="L5" s="10" t="s">
        <v>40</v>
      </c>
      <c r="M5" s="10" t="s">
        <v>41</v>
      </c>
    </row>
    <row r="6" spans="1:14" ht="36" customHeight="1" x14ac:dyDescent="0.25">
      <c r="A6" s="4"/>
      <c r="B6" s="11" t="s">
        <v>32</v>
      </c>
      <c r="C6" s="4"/>
      <c r="D6" s="14"/>
      <c r="E6" s="12">
        <f>E7+E13+E21+E29+E33+E38+E41+E45+E48+E50+E54+E56</f>
        <v>23601100.300000001</v>
      </c>
      <c r="F6" s="12">
        <f>F7+F13+F21+F29+F33+F38+F41+F45+F48+F50+F54+F56</f>
        <v>2515000.5999999996</v>
      </c>
      <c r="G6" s="12">
        <f t="shared" ref="G6:J6" si="0">G7+G13+G21+G29+G33+G38+G41+G45+G48+G50+G54+G56</f>
        <v>21086099.699999999</v>
      </c>
      <c r="H6" s="12">
        <f t="shared" si="0"/>
        <v>1893097.04</v>
      </c>
      <c r="I6" s="12">
        <f>I7+I13+I21+I29+I33+I38+I41+I45+I48+I50+I54+I56</f>
        <v>703641.77</v>
      </c>
      <c r="J6" s="12">
        <f t="shared" si="0"/>
        <v>1189455.2700000003</v>
      </c>
      <c r="K6" s="12">
        <f t="shared" ref="K6:L53" si="1">H6/E6*100</f>
        <v>8.0212236545598685</v>
      </c>
      <c r="L6" s="26">
        <f t="shared" ref="L6:L55" si="2">I6/F6*100</f>
        <v>27.977797301519537</v>
      </c>
      <c r="M6" s="12">
        <f t="shared" ref="M6:M53" si="3">J6/G6*100</f>
        <v>5.64094492069579</v>
      </c>
    </row>
    <row r="7" spans="1:14" s="22" customFormat="1" ht="26.25" customHeight="1" x14ac:dyDescent="0.3">
      <c r="A7" s="4">
        <v>1</v>
      </c>
      <c r="B7" s="11" t="s">
        <v>1</v>
      </c>
      <c r="C7" s="5"/>
      <c r="D7" s="15"/>
      <c r="E7" s="26">
        <f t="shared" ref="E7:G7" si="4">SUM(E8:E12)</f>
        <v>1928217.7999999998</v>
      </c>
      <c r="F7" s="26">
        <f t="shared" si="4"/>
        <v>522952.4</v>
      </c>
      <c r="G7" s="26">
        <f t="shared" si="4"/>
        <v>1405265.4</v>
      </c>
      <c r="H7" s="26">
        <f t="shared" ref="H7:J7" si="5">SUM(H8:H12)</f>
        <v>421277.58999999997</v>
      </c>
      <c r="I7" s="26">
        <f t="shared" si="5"/>
        <v>100959.26999999999</v>
      </c>
      <c r="J7" s="26">
        <f t="shared" si="5"/>
        <v>320318.32000000007</v>
      </c>
      <c r="K7" s="12">
        <f t="shared" si="1"/>
        <v>21.848029304573373</v>
      </c>
      <c r="L7" s="26">
        <f t="shared" si="2"/>
        <v>19.305632787993705</v>
      </c>
      <c r="M7" s="12">
        <f t="shared" si="3"/>
        <v>22.794151197346785</v>
      </c>
    </row>
    <row r="8" spans="1:14" s="22" customFormat="1" ht="31.2" x14ac:dyDescent="0.3">
      <c r="A8" s="1"/>
      <c r="B8" s="1"/>
      <c r="C8" s="6" t="s">
        <v>2</v>
      </c>
      <c r="D8" s="15" t="s">
        <v>2</v>
      </c>
      <c r="E8" s="27">
        <v>1082329</v>
      </c>
      <c r="F8" s="27">
        <v>258216.1</v>
      </c>
      <c r="G8" s="27">
        <f t="shared" ref="G8:G11" si="6">E8-F8</f>
        <v>824112.9</v>
      </c>
      <c r="H8" s="27">
        <v>278929.06</v>
      </c>
      <c r="I8" s="27">
        <v>59569.16</v>
      </c>
      <c r="J8" s="27">
        <f t="shared" ref="J8:J12" si="7">H8-I8</f>
        <v>219359.9</v>
      </c>
      <c r="K8" s="28">
        <f t="shared" si="1"/>
        <v>25.771189721424815</v>
      </c>
      <c r="L8" s="27">
        <f>I8/F8*100</f>
        <v>23.069498764794293</v>
      </c>
      <c r="M8" s="28">
        <f t="shared" si="3"/>
        <v>26.61770007483198</v>
      </c>
    </row>
    <row r="9" spans="1:14" s="22" customFormat="1" ht="15.6" x14ac:dyDescent="0.3">
      <c r="A9" s="1"/>
      <c r="B9" s="1"/>
      <c r="C9" s="6" t="s">
        <v>55</v>
      </c>
      <c r="D9" s="15" t="s">
        <v>55</v>
      </c>
      <c r="E9" s="27">
        <v>179339.4</v>
      </c>
      <c r="F9" s="27">
        <v>27759.7</v>
      </c>
      <c r="G9" s="27">
        <f t="shared" si="6"/>
        <v>151579.69999999998</v>
      </c>
      <c r="H9" s="27">
        <v>21457.7</v>
      </c>
      <c r="I9" s="27">
        <v>0</v>
      </c>
      <c r="J9" s="27">
        <f t="shared" si="7"/>
        <v>21457.7</v>
      </c>
      <c r="K9" s="28">
        <f t="shared" si="1"/>
        <v>11.964855463997315</v>
      </c>
      <c r="L9" s="27">
        <f t="shared" si="2"/>
        <v>0</v>
      </c>
      <c r="M9" s="28">
        <f t="shared" si="3"/>
        <v>14.156051239051143</v>
      </c>
    </row>
    <row r="10" spans="1:14" s="22" customFormat="1" ht="15.6" x14ac:dyDescent="0.3">
      <c r="A10" s="1"/>
      <c r="B10" s="1"/>
      <c r="C10" s="6" t="s">
        <v>46</v>
      </c>
      <c r="D10" s="15" t="s">
        <v>52</v>
      </c>
      <c r="E10" s="27">
        <v>237984.7</v>
      </c>
      <c r="F10" s="27">
        <v>54483.9</v>
      </c>
      <c r="G10" s="27">
        <f t="shared" si="6"/>
        <v>183500.80000000002</v>
      </c>
      <c r="H10" s="27">
        <v>44961.13</v>
      </c>
      <c r="I10" s="27">
        <v>11299.21</v>
      </c>
      <c r="J10" s="27">
        <f t="shared" si="7"/>
        <v>33661.919999999998</v>
      </c>
      <c r="K10" s="28">
        <f t="shared" si="1"/>
        <v>18.892445606797409</v>
      </c>
      <c r="L10" s="27">
        <f t="shared" si="2"/>
        <v>20.738621868111494</v>
      </c>
      <c r="M10" s="28">
        <f t="shared" si="3"/>
        <v>18.344290597098212</v>
      </c>
    </row>
    <row r="11" spans="1:14" s="22" customFormat="1" ht="31.2" x14ac:dyDescent="0.3">
      <c r="A11" s="1"/>
      <c r="B11" s="1"/>
      <c r="C11" s="6" t="s">
        <v>47</v>
      </c>
      <c r="D11" s="15" t="s">
        <v>47</v>
      </c>
      <c r="E11" s="27">
        <v>3515.1</v>
      </c>
      <c r="F11" s="27">
        <v>2073.9</v>
      </c>
      <c r="G11" s="27">
        <f t="shared" si="6"/>
        <v>1441.1999999999998</v>
      </c>
      <c r="H11" s="27">
        <v>3515.1</v>
      </c>
      <c r="I11" s="27">
        <v>2073.9</v>
      </c>
      <c r="J11" s="27">
        <f t="shared" si="7"/>
        <v>1441.1999999999998</v>
      </c>
      <c r="K11" s="28">
        <f t="shared" si="1"/>
        <v>100</v>
      </c>
      <c r="L11" s="27">
        <f t="shared" si="2"/>
        <v>100</v>
      </c>
      <c r="M11" s="28">
        <f t="shared" si="3"/>
        <v>100</v>
      </c>
    </row>
    <row r="12" spans="1:14" s="22" customFormat="1" ht="15.6" x14ac:dyDescent="0.3">
      <c r="A12" s="1"/>
      <c r="B12" s="1"/>
      <c r="C12" s="6" t="s">
        <v>48</v>
      </c>
      <c r="D12" s="15" t="s">
        <v>48</v>
      </c>
      <c r="E12" s="27">
        <v>425049.59999999998</v>
      </c>
      <c r="F12" s="29">
        <v>180418.8</v>
      </c>
      <c r="G12" s="27">
        <f>E12-F12</f>
        <v>244630.8</v>
      </c>
      <c r="H12" s="27">
        <v>72414.600000000006</v>
      </c>
      <c r="I12" s="27">
        <v>28017</v>
      </c>
      <c r="J12" s="27">
        <f t="shared" si="7"/>
        <v>44397.600000000006</v>
      </c>
      <c r="K12" s="28">
        <f t="shared" si="1"/>
        <v>17.036741123859432</v>
      </c>
      <c r="L12" s="27">
        <f t="shared" si="2"/>
        <v>15.528869496970382</v>
      </c>
      <c r="M12" s="28">
        <f t="shared" si="3"/>
        <v>18.148818546152</v>
      </c>
    </row>
    <row r="13" spans="1:14" s="22" customFormat="1" ht="30.75" customHeight="1" x14ac:dyDescent="0.3">
      <c r="A13" s="4">
        <v>2</v>
      </c>
      <c r="B13" s="30" t="s">
        <v>3</v>
      </c>
      <c r="C13" s="30"/>
      <c r="D13" s="14"/>
      <c r="E13" s="26">
        <f>SUM(E14:E20)</f>
        <v>1363396.7999999998</v>
      </c>
      <c r="F13" s="26">
        <f t="shared" ref="F13:J13" si="8">SUM(F14:F20)</f>
        <v>648045</v>
      </c>
      <c r="G13" s="26">
        <f t="shared" si="8"/>
        <v>715351.8</v>
      </c>
      <c r="H13" s="26">
        <f t="shared" si="8"/>
        <v>194686.1</v>
      </c>
      <c r="I13" s="26">
        <f t="shared" si="8"/>
        <v>102136.57</v>
      </c>
      <c r="J13" s="26">
        <f t="shared" si="8"/>
        <v>92549.53</v>
      </c>
      <c r="K13" s="28">
        <f t="shared" si="1"/>
        <v>14.279489287344671</v>
      </c>
      <c r="L13" s="27">
        <f t="shared" si="2"/>
        <v>15.760721863450842</v>
      </c>
      <c r="M13" s="28">
        <f t="shared" si="3"/>
        <v>12.937624536626593</v>
      </c>
    </row>
    <row r="14" spans="1:14" s="22" customFormat="1" ht="46.8" x14ac:dyDescent="0.3">
      <c r="A14" s="1"/>
      <c r="B14" s="6"/>
      <c r="C14" s="6" t="s">
        <v>35</v>
      </c>
      <c r="D14" s="15" t="s">
        <v>35</v>
      </c>
      <c r="E14" s="27">
        <v>413852.8</v>
      </c>
      <c r="F14" s="27">
        <v>223843.3</v>
      </c>
      <c r="G14" s="27">
        <f>E14-F14</f>
        <v>190009.5</v>
      </c>
      <c r="H14" s="27">
        <v>75803.33</v>
      </c>
      <c r="I14" s="27">
        <v>43194.23</v>
      </c>
      <c r="J14" s="27">
        <f>H14-I14</f>
        <v>32609.1</v>
      </c>
      <c r="K14" s="28">
        <f t="shared" si="1"/>
        <v>18.316495623564709</v>
      </c>
      <c r="L14" s="27">
        <f t="shared" si="2"/>
        <v>19.296637424484008</v>
      </c>
      <c r="M14" s="28">
        <f t="shared" si="3"/>
        <v>17.161826119220354</v>
      </c>
    </row>
    <row r="15" spans="1:14" s="22" customFormat="1" ht="40.5" customHeight="1" x14ac:dyDescent="0.3">
      <c r="A15" s="1"/>
      <c r="B15" s="6"/>
      <c r="C15" s="6" t="s">
        <v>4</v>
      </c>
      <c r="D15" s="15" t="s">
        <v>4</v>
      </c>
      <c r="E15" s="27">
        <v>60931.7</v>
      </c>
      <c r="F15" s="27">
        <v>41908.5</v>
      </c>
      <c r="G15" s="27">
        <f t="shared" ref="G15:G20" si="9">E15-F15</f>
        <v>19023.199999999997</v>
      </c>
      <c r="H15" s="27">
        <v>16529.96</v>
      </c>
      <c r="I15" s="27">
        <v>13501.64</v>
      </c>
      <c r="J15" s="27">
        <f t="shared" ref="J15:J20" si="10">H15-I15</f>
        <v>3028.3199999999997</v>
      </c>
      <c r="K15" s="28">
        <f t="shared" si="1"/>
        <v>27.128670298055034</v>
      </c>
      <c r="L15" s="27">
        <f t="shared" si="2"/>
        <v>32.216948828996507</v>
      </c>
      <c r="M15" s="28">
        <f t="shared" si="3"/>
        <v>15.919088271163634</v>
      </c>
    </row>
    <row r="16" spans="1:14" s="22" customFormat="1" ht="31.2" x14ac:dyDescent="0.3">
      <c r="A16" s="1"/>
      <c r="B16" s="6"/>
      <c r="C16" s="6" t="s">
        <v>5</v>
      </c>
      <c r="D16" s="15" t="s">
        <v>5</v>
      </c>
      <c r="E16" s="27">
        <v>19488.599999999999</v>
      </c>
      <c r="F16" s="27">
        <v>19488.599999999999</v>
      </c>
      <c r="G16" s="27">
        <f t="shared" si="9"/>
        <v>0</v>
      </c>
      <c r="H16" s="27">
        <v>0</v>
      </c>
      <c r="I16" s="27">
        <v>0</v>
      </c>
      <c r="J16" s="27">
        <f t="shared" si="10"/>
        <v>0</v>
      </c>
      <c r="K16" s="28">
        <f t="shared" si="1"/>
        <v>0</v>
      </c>
      <c r="L16" s="27">
        <f>I16/F16*100</f>
        <v>0</v>
      </c>
      <c r="M16" s="28"/>
    </row>
    <row r="17" spans="1:13" s="22" customFormat="1" ht="78" x14ac:dyDescent="0.3">
      <c r="A17" s="1"/>
      <c r="B17" s="6"/>
      <c r="C17" s="6" t="s">
        <v>6</v>
      </c>
      <c r="D17" s="15" t="s">
        <v>6</v>
      </c>
      <c r="E17" s="27">
        <v>0</v>
      </c>
      <c r="F17" s="27">
        <v>0</v>
      </c>
      <c r="G17" s="27">
        <f>E17-F17</f>
        <v>0</v>
      </c>
      <c r="H17" s="27">
        <v>0</v>
      </c>
      <c r="I17" s="27">
        <v>0</v>
      </c>
      <c r="J17" s="27">
        <f t="shared" si="10"/>
        <v>0</v>
      </c>
      <c r="K17" s="28"/>
      <c r="L17" s="27">
        <v>0</v>
      </c>
      <c r="M17" s="28"/>
    </row>
    <row r="18" spans="1:13" s="22" customFormat="1" ht="62.4" x14ac:dyDescent="0.3">
      <c r="A18" s="1"/>
      <c r="B18" s="6"/>
      <c r="C18" s="6" t="s">
        <v>23</v>
      </c>
      <c r="D18" s="15" t="s">
        <v>23</v>
      </c>
      <c r="E18" s="27"/>
      <c r="F18" s="27">
        <v>0</v>
      </c>
      <c r="G18" s="27">
        <f t="shared" si="9"/>
        <v>0</v>
      </c>
      <c r="H18" s="27"/>
      <c r="I18" s="27">
        <v>0</v>
      </c>
      <c r="J18" s="27">
        <f t="shared" si="10"/>
        <v>0</v>
      </c>
      <c r="K18" s="28">
        <v>0</v>
      </c>
      <c r="L18" s="27"/>
      <c r="M18" s="28">
        <v>0</v>
      </c>
    </row>
    <row r="19" spans="1:13" ht="102.75" customHeight="1" x14ac:dyDescent="0.25">
      <c r="A19" s="1"/>
      <c r="B19" s="6"/>
      <c r="C19" s="6" t="s">
        <v>24</v>
      </c>
      <c r="D19" s="15" t="s">
        <v>24</v>
      </c>
      <c r="E19" s="27">
        <v>177692.79999999999</v>
      </c>
      <c r="F19" s="27">
        <v>16871.2</v>
      </c>
      <c r="G19" s="27">
        <f t="shared" si="9"/>
        <v>160821.59999999998</v>
      </c>
      <c r="H19" s="27">
        <v>0</v>
      </c>
      <c r="I19" s="27">
        <v>0</v>
      </c>
      <c r="J19" s="27">
        <f t="shared" si="10"/>
        <v>0</v>
      </c>
      <c r="K19" s="28">
        <f t="shared" si="1"/>
        <v>0</v>
      </c>
      <c r="L19" s="27">
        <f t="shared" si="2"/>
        <v>0</v>
      </c>
      <c r="M19" s="28">
        <f t="shared" si="3"/>
        <v>0</v>
      </c>
    </row>
    <row r="20" spans="1:13" ht="31.2" x14ac:dyDescent="0.25">
      <c r="A20" s="23"/>
      <c r="B20" s="11"/>
      <c r="C20" s="1" t="s">
        <v>59</v>
      </c>
      <c r="D20" s="15" t="s">
        <v>58</v>
      </c>
      <c r="E20" s="27">
        <v>691430.9</v>
      </c>
      <c r="F20" s="27">
        <v>345933.4</v>
      </c>
      <c r="G20" s="27">
        <f t="shared" si="9"/>
        <v>345497.5</v>
      </c>
      <c r="H20" s="27">
        <v>102352.81</v>
      </c>
      <c r="I20" s="27">
        <v>45440.7</v>
      </c>
      <c r="J20" s="27">
        <f t="shared" si="10"/>
        <v>56912.11</v>
      </c>
      <c r="K20" s="28">
        <f t="shared" si="1"/>
        <v>14.803042502150252</v>
      </c>
      <c r="L20" s="27">
        <f t="shared" si="2"/>
        <v>13.135678717348481</v>
      </c>
      <c r="M20" s="28">
        <f t="shared" si="3"/>
        <v>16.472509931330904</v>
      </c>
    </row>
    <row r="21" spans="1:13" s="22" customFormat="1" ht="24.75" customHeight="1" x14ac:dyDescent="0.3">
      <c r="A21" s="4">
        <v>3</v>
      </c>
      <c r="B21" s="30" t="s">
        <v>7</v>
      </c>
      <c r="C21" s="30"/>
      <c r="D21" s="14"/>
      <c r="E21" s="26">
        <f>SUM(E22:E28)</f>
        <v>748164.00000000012</v>
      </c>
      <c r="F21" s="26">
        <f>SUM(F22:F28)</f>
        <v>151541.5</v>
      </c>
      <c r="G21" s="26">
        <f t="shared" ref="G21:J21" si="11">SUM(G22:G28)</f>
        <v>596622.5</v>
      </c>
      <c r="H21" s="26">
        <f t="shared" si="11"/>
        <v>145106.28</v>
      </c>
      <c r="I21" s="26">
        <f t="shared" si="11"/>
        <v>11100.46</v>
      </c>
      <c r="J21" s="26">
        <f t="shared" si="11"/>
        <v>134005.82</v>
      </c>
      <c r="K21" s="12">
        <f t="shared" si="1"/>
        <v>19.394982918183711</v>
      </c>
      <c r="L21" s="26">
        <f t="shared" si="2"/>
        <v>7.3250297773217232</v>
      </c>
      <c r="M21" s="12">
        <f t="shared" si="3"/>
        <v>22.46073857422407</v>
      </c>
    </row>
    <row r="22" spans="1:13" s="22" customFormat="1" ht="15.6" x14ac:dyDescent="0.3">
      <c r="A22" s="1"/>
      <c r="B22" s="6"/>
      <c r="C22" s="1" t="s">
        <v>8</v>
      </c>
      <c r="D22" s="15" t="s">
        <v>8</v>
      </c>
      <c r="E22" s="27">
        <v>568839.30000000005</v>
      </c>
      <c r="F22" s="27">
        <v>58957.599999999999</v>
      </c>
      <c r="G22" s="27">
        <f>E22-F22</f>
        <v>509881.70000000007</v>
      </c>
      <c r="H22" s="27">
        <v>126246.39999999999</v>
      </c>
      <c r="I22" s="27">
        <v>0</v>
      </c>
      <c r="J22" s="27">
        <f>H22-I22</f>
        <v>126246.39999999999</v>
      </c>
      <c r="K22" s="28">
        <f t="shared" si="1"/>
        <v>22.193684578403776</v>
      </c>
      <c r="L22" s="27">
        <f t="shared" si="2"/>
        <v>0</v>
      </c>
      <c r="M22" s="28">
        <f t="shared" si="3"/>
        <v>24.759939413397262</v>
      </c>
    </row>
    <row r="23" spans="1:13" s="22" customFormat="1" ht="21.75" customHeight="1" x14ac:dyDescent="0.3">
      <c r="A23" s="1"/>
      <c r="B23" s="6"/>
      <c r="C23" s="1" t="s">
        <v>30</v>
      </c>
      <c r="D23" s="15" t="s">
        <v>30</v>
      </c>
      <c r="E23" s="27">
        <v>9804.2999999999993</v>
      </c>
      <c r="F23" s="27">
        <v>2184</v>
      </c>
      <c r="G23" s="27">
        <f t="shared" ref="G23:G28" si="12">E23-F23</f>
        <v>7620.2999999999993</v>
      </c>
      <c r="H23" s="27">
        <v>0</v>
      </c>
      <c r="I23" s="27">
        <v>0</v>
      </c>
      <c r="J23" s="27">
        <f t="shared" ref="J23:J28" si="13">H23-I23</f>
        <v>0</v>
      </c>
      <c r="K23" s="28">
        <f t="shared" si="1"/>
        <v>0</v>
      </c>
      <c r="L23" s="27">
        <f t="shared" si="2"/>
        <v>0</v>
      </c>
      <c r="M23" s="28">
        <f t="shared" si="3"/>
        <v>0</v>
      </c>
    </row>
    <row r="24" spans="1:13" s="22" customFormat="1" ht="26.25" customHeight="1" x14ac:dyDescent="0.3">
      <c r="A24" s="1"/>
      <c r="B24" s="6"/>
      <c r="C24" s="1" t="s">
        <v>25</v>
      </c>
      <c r="D24" s="15" t="s">
        <v>25</v>
      </c>
      <c r="E24" s="27">
        <v>63937.5</v>
      </c>
      <c r="F24" s="27">
        <v>37723.1</v>
      </c>
      <c r="G24" s="27">
        <f t="shared" si="12"/>
        <v>26214.400000000001</v>
      </c>
      <c r="H24" s="27">
        <v>0</v>
      </c>
      <c r="I24" s="27">
        <v>0</v>
      </c>
      <c r="J24" s="27">
        <f t="shared" si="13"/>
        <v>0</v>
      </c>
      <c r="K24" s="28">
        <f t="shared" si="1"/>
        <v>0</v>
      </c>
      <c r="L24" s="27">
        <f t="shared" si="2"/>
        <v>0</v>
      </c>
      <c r="M24" s="28">
        <f t="shared" si="3"/>
        <v>0</v>
      </c>
    </row>
    <row r="25" spans="1:13" s="22" customFormat="1" ht="62.4" x14ac:dyDescent="0.3">
      <c r="A25" s="1"/>
      <c r="B25" s="6"/>
      <c r="C25" s="1" t="s">
        <v>31</v>
      </c>
      <c r="D25" s="15" t="s">
        <v>31</v>
      </c>
      <c r="E25" s="27">
        <v>0</v>
      </c>
      <c r="F25" s="27">
        <v>0</v>
      </c>
      <c r="G25" s="27">
        <f t="shared" si="12"/>
        <v>0</v>
      </c>
      <c r="H25" s="27">
        <v>0</v>
      </c>
      <c r="I25" s="27">
        <v>0</v>
      </c>
      <c r="J25" s="27">
        <f t="shared" si="13"/>
        <v>0</v>
      </c>
      <c r="K25" s="28"/>
      <c r="L25" s="27"/>
      <c r="M25" s="28"/>
    </row>
    <row r="26" spans="1:13" s="22" customFormat="1" ht="29.25" customHeight="1" x14ac:dyDescent="0.3">
      <c r="A26" s="1"/>
      <c r="B26" s="6"/>
      <c r="C26" s="1" t="s">
        <v>9</v>
      </c>
      <c r="D26" s="15" t="s">
        <v>9</v>
      </c>
      <c r="E26" s="27">
        <v>26613</v>
      </c>
      <c r="F26" s="27">
        <v>6261.6</v>
      </c>
      <c r="G26" s="27">
        <f t="shared" si="12"/>
        <v>20351.400000000001</v>
      </c>
      <c r="H26" s="27">
        <v>45.55</v>
      </c>
      <c r="I26" s="27">
        <v>0</v>
      </c>
      <c r="J26" s="27">
        <f t="shared" si="13"/>
        <v>45.55</v>
      </c>
      <c r="K26" s="28">
        <f t="shared" si="1"/>
        <v>0.17115695336865439</v>
      </c>
      <c r="L26" s="27">
        <f t="shared" si="2"/>
        <v>0</v>
      </c>
      <c r="M26" s="28">
        <f t="shared" si="3"/>
        <v>0.22381752606700275</v>
      </c>
    </row>
    <row r="27" spans="1:13" s="22" customFormat="1" ht="31.2" x14ac:dyDescent="0.3">
      <c r="A27" s="1"/>
      <c r="B27" s="6"/>
      <c r="C27" s="1" t="s">
        <v>62</v>
      </c>
      <c r="D27" s="15" t="s">
        <v>62</v>
      </c>
      <c r="E27" s="27">
        <v>300</v>
      </c>
      <c r="F27" s="27">
        <v>0</v>
      </c>
      <c r="G27" s="27">
        <f t="shared" si="12"/>
        <v>300</v>
      </c>
      <c r="H27" s="27">
        <v>0</v>
      </c>
      <c r="I27" s="27">
        <v>0</v>
      </c>
      <c r="J27" s="27">
        <f t="shared" si="13"/>
        <v>0</v>
      </c>
      <c r="K27" s="28">
        <f t="shared" si="1"/>
        <v>0</v>
      </c>
      <c r="L27" s="27"/>
      <c r="M27" s="28">
        <f t="shared" si="3"/>
        <v>0</v>
      </c>
    </row>
    <row r="28" spans="1:13" s="22" customFormat="1" ht="46.5" customHeight="1" x14ac:dyDescent="0.3">
      <c r="A28" s="1"/>
      <c r="B28" s="6"/>
      <c r="C28" s="24" t="s">
        <v>64</v>
      </c>
      <c r="D28" s="25" t="s">
        <v>64</v>
      </c>
      <c r="E28" s="27">
        <v>78669.899999999994</v>
      </c>
      <c r="F28" s="27">
        <v>46415.199999999997</v>
      </c>
      <c r="G28" s="27">
        <f t="shared" si="12"/>
        <v>32254.699999999997</v>
      </c>
      <c r="H28" s="27">
        <v>18814.330000000002</v>
      </c>
      <c r="I28" s="27">
        <v>11100.46</v>
      </c>
      <c r="J28" s="27">
        <f t="shared" si="13"/>
        <v>7713.8700000000026</v>
      </c>
      <c r="K28" s="28">
        <f t="shared" si="1"/>
        <v>23.915538217285139</v>
      </c>
      <c r="L28" s="27">
        <f t="shared" si="2"/>
        <v>23.915570761302334</v>
      </c>
      <c r="M28" s="28">
        <f t="shared" si="3"/>
        <v>23.915491385751544</v>
      </c>
    </row>
    <row r="29" spans="1:13" s="22" customFormat="1" ht="24.75" customHeight="1" x14ac:dyDescent="0.3">
      <c r="A29" s="4">
        <v>4</v>
      </c>
      <c r="B29" s="30" t="s">
        <v>20</v>
      </c>
      <c r="C29" s="30"/>
      <c r="D29" s="14"/>
      <c r="E29" s="26">
        <f t="shared" ref="E29:G29" si="14">SUM(E30:E32)</f>
        <v>531856.19999999995</v>
      </c>
      <c r="F29" s="26">
        <f t="shared" si="14"/>
        <v>127952.3</v>
      </c>
      <c r="G29" s="26">
        <f t="shared" si="14"/>
        <v>403903.9</v>
      </c>
      <c r="H29" s="26">
        <f t="shared" ref="H29:J29" si="15">SUM(H30:H32)</f>
        <v>37908.720000000001</v>
      </c>
      <c r="I29" s="26">
        <f t="shared" si="15"/>
        <v>11309.65</v>
      </c>
      <c r="J29" s="26">
        <f t="shared" si="15"/>
        <v>26599.07</v>
      </c>
      <c r="K29" s="12">
        <f t="shared" si="1"/>
        <v>7.1276258507468757</v>
      </c>
      <c r="L29" s="12">
        <f t="shared" si="1"/>
        <v>8.8389579554255757</v>
      </c>
      <c r="M29" s="12">
        <f t="shared" si="3"/>
        <v>6.5854947179267143</v>
      </c>
    </row>
    <row r="30" spans="1:13" s="22" customFormat="1" ht="15.6" x14ac:dyDescent="0.3">
      <c r="A30" s="1"/>
      <c r="B30" s="6"/>
      <c r="C30" s="6" t="s">
        <v>49</v>
      </c>
      <c r="D30" s="15" t="s">
        <v>49</v>
      </c>
      <c r="E30" s="27">
        <v>516408.4</v>
      </c>
      <c r="F30" s="27">
        <v>120002.3</v>
      </c>
      <c r="G30" s="27">
        <f>E30-F30</f>
        <v>396406.10000000003</v>
      </c>
      <c r="H30" s="27">
        <v>36258.720000000001</v>
      </c>
      <c r="I30" s="27">
        <v>9809.65</v>
      </c>
      <c r="J30" s="27">
        <f>H30-I30</f>
        <v>26449.07</v>
      </c>
      <c r="K30" s="28">
        <f t="shared" si="1"/>
        <v>7.0213265314816722</v>
      </c>
      <c r="L30" s="28">
        <f t="shared" si="1"/>
        <v>8.1745516544266241</v>
      </c>
      <c r="M30" s="28">
        <f t="shared" si="3"/>
        <v>6.6722156899200078</v>
      </c>
    </row>
    <row r="31" spans="1:13" s="22" customFormat="1" ht="15.6" x14ac:dyDescent="0.3">
      <c r="A31" s="1"/>
      <c r="B31" s="6"/>
      <c r="C31" s="6" t="s">
        <v>50</v>
      </c>
      <c r="D31" s="15" t="s">
        <v>50</v>
      </c>
      <c r="E31" s="27">
        <v>3456.6</v>
      </c>
      <c r="F31" s="27">
        <v>450</v>
      </c>
      <c r="G31" s="27">
        <f t="shared" ref="G31:G32" si="16">E31-F31</f>
        <v>3006.6</v>
      </c>
      <c r="H31" s="27">
        <v>0</v>
      </c>
      <c r="I31" s="27">
        <v>0</v>
      </c>
      <c r="J31" s="27">
        <f t="shared" ref="J31:J32" si="17">H31-I31</f>
        <v>0</v>
      </c>
      <c r="K31" s="28">
        <f t="shared" si="1"/>
        <v>0</v>
      </c>
      <c r="L31" s="28">
        <f t="shared" si="1"/>
        <v>0</v>
      </c>
      <c r="M31" s="28">
        <f t="shared" si="3"/>
        <v>0</v>
      </c>
    </row>
    <row r="32" spans="1:13" s="22" customFormat="1" ht="15.6" x14ac:dyDescent="0.3">
      <c r="A32" s="1"/>
      <c r="B32" s="6"/>
      <c r="C32" s="6" t="s">
        <v>51</v>
      </c>
      <c r="D32" s="15" t="s">
        <v>51</v>
      </c>
      <c r="E32" s="27">
        <v>11991.2</v>
      </c>
      <c r="F32" s="27">
        <v>7500</v>
      </c>
      <c r="G32" s="27">
        <f t="shared" si="16"/>
        <v>4491.2000000000007</v>
      </c>
      <c r="H32" s="27">
        <v>1650</v>
      </c>
      <c r="I32" s="27">
        <v>1500</v>
      </c>
      <c r="J32" s="27">
        <f t="shared" si="17"/>
        <v>150</v>
      </c>
      <c r="K32" s="28">
        <f t="shared" si="1"/>
        <v>13.76009073320435</v>
      </c>
      <c r="L32" s="28">
        <f t="shared" si="1"/>
        <v>20</v>
      </c>
      <c r="M32" s="28">
        <f t="shared" si="3"/>
        <v>3.3398646241539001</v>
      </c>
    </row>
    <row r="33" spans="1:13" s="22" customFormat="1" ht="23.25" customHeight="1" x14ac:dyDescent="0.3">
      <c r="A33" s="4">
        <v>5</v>
      </c>
      <c r="B33" s="30" t="s">
        <v>10</v>
      </c>
      <c r="C33" s="30"/>
      <c r="D33" s="14"/>
      <c r="E33" s="26">
        <f>SUM(E34:E37)</f>
        <v>16258397.200000001</v>
      </c>
      <c r="F33" s="26">
        <f t="shared" ref="F33:J33" si="18">SUM(F34:F37)</f>
        <v>289060.5</v>
      </c>
      <c r="G33" s="26">
        <f t="shared" si="18"/>
        <v>15969336.700000001</v>
      </c>
      <c r="H33" s="26">
        <f>SUM(H34:H37)</f>
        <v>387128.18000000005</v>
      </c>
      <c r="I33" s="26">
        <f t="shared" si="18"/>
        <v>10739.48</v>
      </c>
      <c r="J33" s="26">
        <f t="shared" si="18"/>
        <v>376388.7</v>
      </c>
      <c r="K33" s="12">
        <f t="shared" si="1"/>
        <v>2.3810968279210205</v>
      </c>
      <c r="L33" s="12">
        <f t="shared" ref="L33" si="19">I33/F33*100</f>
        <v>3.7153052734635135</v>
      </c>
      <c r="M33" s="12">
        <f t="shared" si="3"/>
        <v>2.3569463595817348</v>
      </c>
    </row>
    <row r="34" spans="1:13" s="22" customFormat="1" ht="15.6" x14ac:dyDescent="0.3">
      <c r="A34" s="31"/>
      <c r="B34" s="31"/>
      <c r="C34" s="1" t="s">
        <v>36</v>
      </c>
      <c r="D34" s="15" t="s">
        <v>36</v>
      </c>
      <c r="E34" s="27">
        <v>1120805.3</v>
      </c>
      <c r="F34" s="27">
        <v>0</v>
      </c>
      <c r="G34" s="27">
        <f>E34-F34</f>
        <v>1120805.3</v>
      </c>
      <c r="H34" s="27">
        <v>89156.160000000003</v>
      </c>
      <c r="I34" s="27">
        <v>0</v>
      </c>
      <c r="J34" s="27">
        <f>H34-I34</f>
        <v>89156.160000000003</v>
      </c>
      <c r="K34" s="28">
        <f t="shared" si="1"/>
        <v>7.9546518918138593</v>
      </c>
      <c r="L34" s="27"/>
      <c r="M34" s="28">
        <f t="shared" si="3"/>
        <v>7.9546518918138593</v>
      </c>
    </row>
    <row r="35" spans="1:13" s="22" customFormat="1" ht="31.2" x14ac:dyDescent="0.3">
      <c r="A35" s="31"/>
      <c r="B35" s="31"/>
      <c r="C35" s="1" t="s">
        <v>11</v>
      </c>
      <c r="D35" s="15" t="s">
        <v>11</v>
      </c>
      <c r="E35" s="27">
        <v>906408.5</v>
      </c>
      <c r="F35" s="27">
        <v>190000</v>
      </c>
      <c r="G35" s="27">
        <f t="shared" ref="G35:G37" si="20">E35-F35</f>
        <v>716408.5</v>
      </c>
      <c r="H35" s="27">
        <v>23194.82</v>
      </c>
      <c r="I35" s="27">
        <v>10739.48</v>
      </c>
      <c r="J35" s="27">
        <f t="shared" ref="J35:J37" si="21">H35-I35</f>
        <v>12455.34</v>
      </c>
      <c r="K35" s="28">
        <f t="shared" si="1"/>
        <v>2.5589808568653094</v>
      </c>
      <c r="L35" s="27">
        <f t="shared" si="2"/>
        <v>5.6523578947368414</v>
      </c>
      <c r="M35" s="28">
        <f t="shared" si="3"/>
        <v>1.7385807119820604</v>
      </c>
    </row>
    <row r="36" spans="1:13" s="22" customFormat="1" ht="46.8" x14ac:dyDescent="0.3">
      <c r="A36" s="31"/>
      <c r="B36" s="31"/>
      <c r="C36" s="1" t="s">
        <v>65</v>
      </c>
      <c r="D36" s="15" t="s">
        <v>65</v>
      </c>
      <c r="E36" s="27">
        <v>14023083.800000001</v>
      </c>
      <c r="F36" s="27">
        <v>0</v>
      </c>
      <c r="G36" s="27">
        <f t="shared" si="20"/>
        <v>14023083.800000001</v>
      </c>
      <c r="H36" s="27">
        <v>274777.2</v>
      </c>
      <c r="I36" s="27">
        <v>0</v>
      </c>
      <c r="J36" s="27">
        <f t="shared" si="21"/>
        <v>274777.2</v>
      </c>
      <c r="K36" s="28">
        <f t="shared" ref="K36" si="22">H36/E36*100</f>
        <v>1.9594634384200145</v>
      </c>
      <c r="L36" s="27"/>
      <c r="M36" s="28">
        <f t="shared" ref="M36" si="23">J36/G36*100</f>
        <v>1.9594634384200145</v>
      </c>
    </row>
    <row r="37" spans="1:13" s="22" customFormat="1" ht="15.6" x14ac:dyDescent="0.3">
      <c r="A37" s="31"/>
      <c r="B37" s="31"/>
      <c r="C37" s="1" t="s">
        <v>26</v>
      </c>
      <c r="D37" s="15" t="s">
        <v>26</v>
      </c>
      <c r="E37" s="27">
        <v>208099.6</v>
      </c>
      <c r="F37" s="27">
        <v>99060.5</v>
      </c>
      <c r="G37" s="27">
        <f t="shared" si="20"/>
        <v>109039.1</v>
      </c>
      <c r="H37" s="27">
        <v>0</v>
      </c>
      <c r="I37" s="27">
        <v>0</v>
      </c>
      <c r="J37" s="27">
        <f t="shared" si="21"/>
        <v>0</v>
      </c>
      <c r="K37" s="28">
        <f t="shared" si="1"/>
        <v>0</v>
      </c>
      <c r="L37" s="27">
        <f t="shared" si="2"/>
        <v>0</v>
      </c>
      <c r="M37" s="28">
        <f t="shared" si="3"/>
        <v>0</v>
      </c>
    </row>
    <row r="38" spans="1:13" s="22" customFormat="1" ht="25.5" customHeight="1" x14ac:dyDescent="0.3">
      <c r="A38" s="4">
        <v>6</v>
      </c>
      <c r="B38" s="11" t="s">
        <v>12</v>
      </c>
      <c r="C38" s="5"/>
      <c r="D38" s="14"/>
      <c r="E38" s="26">
        <f>SUM(E39:E40)</f>
        <v>47063.8</v>
      </c>
      <c r="F38" s="26">
        <f>SUM(F39:F40)</f>
        <v>47013.8</v>
      </c>
      <c r="G38" s="26">
        <f>SUM(G39:G40)</f>
        <v>50</v>
      </c>
      <c r="H38" s="26">
        <f>SUM(H39:H40)</f>
        <v>5070</v>
      </c>
      <c r="I38" s="26">
        <f>SUM(I39:I40)</f>
        <v>5070</v>
      </c>
      <c r="J38" s="26">
        <f t="shared" ref="J38" si="24">SUM(J40:J40)</f>
        <v>0</v>
      </c>
      <c r="K38" s="12">
        <f t="shared" si="1"/>
        <v>10.772610796408278</v>
      </c>
      <c r="L38" s="26">
        <f t="shared" si="2"/>
        <v>10.784067656730576</v>
      </c>
      <c r="M38" s="12"/>
    </row>
    <row r="39" spans="1:13" s="22" customFormat="1" ht="46.8" x14ac:dyDescent="0.3">
      <c r="A39" s="32"/>
      <c r="B39" s="32"/>
      <c r="C39" s="1" t="s">
        <v>56</v>
      </c>
      <c r="D39" s="15" t="s">
        <v>56</v>
      </c>
      <c r="E39" s="27">
        <v>0</v>
      </c>
      <c r="F39" s="27"/>
      <c r="G39" s="27">
        <f>E39-F39</f>
        <v>0</v>
      </c>
      <c r="H39" s="27"/>
      <c r="I39" s="27"/>
      <c r="J39" s="27">
        <f>H39-I39</f>
        <v>0</v>
      </c>
      <c r="K39" s="28">
        <v>0</v>
      </c>
      <c r="L39" s="27">
        <v>0</v>
      </c>
      <c r="M39" s="28">
        <v>0</v>
      </c>
    </row>
    <row r="40" spans="1:13" ht="15.6" x14ac:dyDescent="0.25">
      <c r="A40" s="32"/>
      <c r="B40" s="32"/>
      <c r="C40" s="1" t="s">
        <v>13</v>
      </c>
      <c r="D40" s="15" t="s">
        <v>57</v>
      </c>
      <c r="E40" s="27">
        <v>47063.8</v>
      </c>
      <c r="F40" s="29">
        <v>47013.8</v>
      </c>
      <c r="G40" s="27">
        <f>E40-F40</f>
        <v>50</v>
      </c>
      <c r="H40" s="27">
        <v>5070</v>
      </c>
      <c r="I40" s="27">
        <v>5070</v>
      </c>
      <c r="J40" s="27">
        <f>H40-I40</f>
        <v>0</v>
      </c>
      <c r="K40" s="28">
        <f t="shared" si="1"/>
        <v>10.772610796408278</v>
      </c>
      <c r="L40" s="27">
        <f t="shared" si="2"/>
        <v>10.784067656730576</v>
      </c>
      <c r="M40" s="28"/>
    </row>
    <row r="41" spans="1:13" s="22" customFormat="1" ht="30" customHeight="1" x14ac:dyDescent="0.3">
      <c r="A41" s="4">
        <v>7</v>
      </c>
      <c r="B41" s="30" t="s">
        <v>27</v>
      </c>
      <c r="C41" s="30"/>
      <c r="D41" s="14"/>
      <c r="E41" s="26">
        <f t="shared" ref="E41:G41" si="25">SUM(E42:E44)</f>
        <v>2552172.2999999998</v>
      </c>
      <c r="F41" s="26">
        <f t="shared" si="25"/>
        <v>619498.30000000005</v>
      </c>
      <c r="G41" s="26">
        <f t="shared" si="25"/>
        <v>1932674</v>
      </c>
      <c r="H41" s="26">
        <f t="shared" ref="H41:J41" si="26">SUM(H42:H44)</f>
        <v>641239.15</v>
      </c>
      <c r="I41" s="26">
        <f t="shared" si="26"/>
        <v>426524.54</v>
      </c>
      <c r="J41" s="26">
        <f t="shared" si="26"/>
        <v>214714.61000000002</v>
      </c>
      <c r="K41" s="12">
        <f t="shared" si="1"/>
        <v>25.12522959362893</v>
      </c>
      <c r="L41" s="26">
        <f t="shared" si="2"/>
        <v>68.849993615801679</v>
      </c>
      <c r="M41" s="12">
        <f t="shared" si="3"/>
        <v>11.109716900004866</v>
      </c>
    </row>
    <row r="42" spans="1:13" s="22" customFormat="1" ht="15.6" x14ac:dyDescent="0.3">
      <c r="A42" s="31"/>
      <c r="B42" s="31"/>
      <c r="C42" s="1" t="s">
        <v>14</v>
      </c>
      <c r="D42" s="15" t="s">
        <v>14</v>
      </c>
      <c r="E42" s="27">
        <v>2450284.4</v>
      </c>
      <c r="F42" s="27">
        <v>619498.30000000005</v>
      </c>
      <c r="G42" s="27">
        <f>E42-F42</f>
        <v>1830786.0999999999</v>
      </c>
      <c r="H42" s="27">
        <v>580633</v>
      </c>
      <c r="I42" s="27">
        <v>426524.54</v>
      </c>
      <c r="J42" s="27">
        <f>H42-I42</f>
        <v>154108.46000000002</v>
      </c>
      <c r="K42" s="28">
        <f t="shared" si="1"/>
        <v>23.696555387611333</v>
      </c>
      <c r="L42" s="27">
        <f t="shared" si="2"/>
        <v>68.849993615801679</v>
      </c>
      <c r="M42" s="28">
        <f t="shared" si="3"/>
        <v>8.4176114293198996</v>
      </c>
    </row>
    <row r="43" spans="1:13" s="22" customFormat="1" ht="31.2" x14ac:dyDescent="0.3">
      <c r="A43" s="31"/>
      <c r="B43" s="31"/>
      <c r="C43" s="1" t="s">
        <v>15</v>
      </c>
      <c r="D43" s="15" t="s">
        <v>15</v>
      </c>
      <c r="E43" s="27">
        <v>97130.8</v>
      </c>
      <c r="F43" s="27">
        <v>0</v>
      </c>
      <c r="G43" s="27">
        <f t="shared" ref="G43:G44" si="27">E43-F43</f>
        <v>97130.8</v>
      </c>
      <c r="H43" s="27">
        <v>60606.15</v>
      </c>
      <c r="I43" s="27">
        <v>0</v>
      </c>
      <c r="J43" s="27">
        <f t="shared" ref="J43:J44" si="28">H43-I43</f>
        <v>60606.15</v>
      </c>
      <c r="K43" s="28">
        <f t="shared" si="1"/>
        <v>62.396428321397536</v>
      </c>
      <c r="L43" s="27"/>
      <c r="M43" s="28">
        <f t="shared" si="3"/>
        <v>62.396428321397536</v>
      </c>
    </row>
    <row r="44" spans="1:13" s="22" customFormat="1" ht="31.2" x14ac:dyDescent="0.3">
      <c r="A44" s="31"/>
      <c r="B44" s="31"/>
      <c r="C44" s="1" t="s">
        <v>16</v>
      </c>
      <c r="D44" s="15" t="s">
        <v>16</v>
      </c>
      <c r="E44" s="27">
        <v>4757.1000000000004</v>
      </c>
      <c r="F44" s="27">
        <v>0</v>
      </c>
      <c r="G44" s="27">
        <f t="shared" si="27"/>
        <v>4757.1000000000004</v>
      </c>
      <c r="H44" s="27">
        <v>0</v>
      </c>
      <c r="I44" s="27">
        <v>0</v>
      </c>
      <c r="J44" s="27">
        <f t="shared" si="28"/>
        <v>0</v>
      </c>
      <c r="K44" s="28">
        <f t="shared" si="1"/>
        <v>0</v>
      </c>
      <c r="L44" s="27"/>
      <c r="M44" s="28">
        <f t="shared" si="3"/>
        <v>0</v>
      </c>
    </row>
    <row r="45" spans="1:13" s="22" customFormat="1" ht="24" customHeight="1" x14ac:dyDescent="0.3">
      <c r="A45" s="4">
        <v>8</v>
      </c>
      <c r="B45" s="30" t="s">
        <v>17</v>
      </c>
      <c r="C45" s="30"/>
      <c r="D45" s="14"/>
      <c r="E45" s="26">
        <f t="shared" ref="E45:M45" si="29">SUM(E47:E47)</f>
        <v>0</v>
      </c>
      <c r="F45" s="26">
        <f t="shared" si="29"/>
        <v>0</v>
      </c>
      <c r="G45" s="26">
        <f t="shared" si="29"/>
        <v>0</v>
      </c>
      <c r="H45" s="26">
        <f t="shared" si="29"/>
        <v>0</v>
      </c>
      <c r="I45" s="26">
        <f t="shared" si="29"/>
        <v>0</v>
      </c>
      <c r="J45" s="26">
        <f t="shared" si="29"/>
        <v>0</v>
      </c>
      <c r="K45" s="26">
        <f t="shared" si="29"/>
        <v>0</v>
      </c>
      <c r="L45" s="26">
        <f t="shared" si="29"/>
        <v>0</v>
      </c>
      <c r="M45" s="26">
        <f t="shared" si="29"/>
        <v>0</v>
      </c>
    </row>
    <row r="46" spans="1:13" s="22" customFormat="1" ht="33.75" customHeight="1" x14ac:dyDescent="0.3">
      <c r="A46" s="31"/>
      <c r="B46" s="31"/>
      <c r="C46" s="1" t="s">
        <v>18</v>
      </c>
      <c r="D46" s="15" t="s">
        <v>18</v>
      </c>
      <c r="E46" s="27"/>
      <c r="F46" s="27"/>
      <c r="G46" s="27"/>
      <c r="H46" s="27"/>
      <c r="I46" s="27"/>
      <c r="J46" s="27"/>
      <c r="K46" s="12"/>
      <c r="L46" s="26"/>
      <c r="M46" s="28"/>
    </row>
    <row r="47" spans="1:13" s="22" customFormat="1" ht="43.5" customHeight="1" x14ac:dyDescent="0.3">
      <c r="A47" s="31"/>
      <c r="B47" s="31"/>
      <c r="C47" s="1" t="s">
        <v>19</v>
      </c>
      <c r="D47" s="15" t="s">
        <v>38</v>
      </c>
      <c r="E47" s="27">
        <v>0</v>
      </c>
      <c r="F47" s="27"/>
      <c r="G47" s="27">
        <f>E47-F47</f>
        <v>0</v>
      </c>
      <c r="H47" s="27">
        <v>0</v>
      </c>
      <c r="I47" s="27"/>
      <c r="J47" s="27">
        <f>H47-I47</f>
        <v>0</v>
      </c>
      <c r="K47" s="28"/>
      <c r="L47" s="28"/>
      <c r="M47" s="28"/>
    </row>
    <row r="48" spans="1:13" s="22" customFormat="1" ht="15.6" x14ac:dyDescent="0.3">
      <c r="A48" s="4">
        <v>9</v>
      </c>
      <c r="B48" s="30" t="s">
        <v>34</v>
      </c>
      <c r="C48" s="30"/>
      <c r="D48" s="14"/>
      <c r="E48" s="26">
        <f t="shared" ref="E48:J48" si="30">SUM(E49:E49)</f>
        <v>18429.3</v>
      </c>
      <c r="F48" s="26">
        <f t="shared" si="30"/>
        <v>18429.3</v>
      </c>
      <c r="G48" s="26">
        <f t="shared" si="30"/>
        <v>0</v>
      </c>
      <c r="H48" s="26">
        <f t="shared" si="30"/>
        <v>0</v>
      </c>
      <c r="I48" s="26">
        <f t="shared" si="30"/>
        <v>0</v>
      </c>
      <c r="J48" s="26">
        <f t="shared" si="30"/>
        <v>0</v>
      </c>
      <c r="K48" s="12">
        <f t="shared" si="1"/>
        <v>0</v>
      </c>
      <c r="L48" s="26">
        <f t="shared" si="2"/>
        <v>0</v>
      </c>
      <c r="M48" s="26"/>
    </row>
    <row r="49" spans="1:13" s="22" customFormat="1" ht="46.8" x14ac:dyDescent="0.3">
      <c r="A49" s="31"/>
      <c r="B49" s="31"/>
      <c r="C49" s="1" t="s">
        <v>28</v>
      </c>
      <c r="D49" s="15" t="s">
        <v>28</v>
      </c>
      <c r="E49" s="27">
        <v>18429.3</v>
      </c>
      <c r="F49" s="27">
        <v>18429.3</v>
      </c>
      <c r="G49" s="27">
        <f>E49-F49</f>
        <v>0</v>
      </c>
      <c r="H49" s="27">
        <v>0</v>
      </c>
      <c r="I49" s="27">
        <v>0</v>
      </c>
      <c r="J49" s="27">
        <f>H49-I49</f>
        <v>0</v>
      </c>
      <c r="K49" s="28">
        <f t="shared" si="1"/>
        <v>0</v>
      </c>
      <c r="L49" s="27">
        <f t="shared" si="2"/>
        <v>0</v>
      </c>
      <c r="M49" s="28"/>
    </row>
    <row r="50" spans="1:13" s="22" customFormat="1" ht="48" customHeight="1" x14ac:dyDescent="0.3">
      <c r="A50" s="4">
        <v>10</v>
      </c>
      <c r="B50" s="30" t="s">
        <v>39</v>
      </c>
      <c r="C50" s="30"/>
      <c r="D50" s="14"/>
      <c r="E50" s="26">
        <f t="shared" ref="E50:J50" si="31">SUM(E51:E53)</f>
        <v>110841.59999999999</v>
      </c>
      <c r="F50" s="26">
        <f t="shared" si="31"/>
        <v>65396.4</v>
      </c>
      <c r="G50" s="26">
        <f t="shared" si="31"/>
        <v>45445.2</v>
      </c>
      <c r="H50" s="26">
        <f>SUM(H51:H53)</f>
        <v>60681.020000000004</v>
      </c>
      <c r="I50" s="26">
        <f t="shared" si="31"/>
        <v>35801.800000000003</v>
      </c>
      <c r="J50" s="26">
        <f t="shared" si="31"/>
        <v>24879.22</v>
      </c>
      <c r="K50" s="12">
        <f t="shared" si="1"/>
        <v>54.745709192216651</v>
      </c>
      <c r="L50" s="26">
        <f t="shared" si="2"/>
        <v>54.745826987418269</v>
      </c>
      <c r="M50" s="12">
        <f t="shared" si="3"/>
        <v>54.745539682958821</v>
      </c>
    </row>
    <row r="51" spans="1:13" s="22" customFormat="1" ht="46.8" x14ac:dyDescent="0.3">
      <c r="A51" s="31"/>
      <c r="B51" s="31"/>
      <c r="C51" s="1" t="s">
        <v>53</v>
      </c>
      <c r="D51" s="15" t="s">
        <v>53</v>
      </c>
      <c r="E51" s="27">
        <v>4644.6000000000004</v>
      </c>
      <c r="F51" s="27">
        <v>2740.3</v>
      </c>
      <c r="G51" s="27">
        <f>E51-F51</f>
        <v>1904.3000000000002</v>
      </c>
      <c r="H51" s="27">
        <v>4644.58</v>
      </c>
      <c r="I51" s="27">
        <v>2740.3</v>
      </c>
      <c r="J51" s="27">
        <f>H51-I51</f>
        <v>1904.2799999999997</v>
      </c>
      <c r="K51" s="28">
        <f t="shared" si="1"/>
        <v>99.999569392412681</v>
      </c>
      <c r="L51" s="27">
        <f t="shared" si="2"/>
        <v>100</v>
      </c>
      <c r="M51" s="28">
        <f t="shared" si="3"/>
        <v>99.998949745313212</v>
      </c>
    </row>
    <row r="52" spans="1:13" s="22" customFormat="1" ht="46.8" x14ac:dyDescent="0.3">
      <c r="A52" s="31"/>
      <c r="B52" s="31"/>
      <c r="C52" s="1" t="s">
        <v>54</v>
      </c>
      <c r="D52" s="15" t="s">
        <v>54</v>
      </c>
      <c r="E52" s="27">
        <v>25695.1</v>
      </c>
      <c r="F52" s="27">
        <v>15160.1</v>
      </c>
      <c r="G52" s="27">
        <f t="shared" ref="G52:G58" si="32">E52-F52</f>
        <v>10534.999999999998</v>
      </c>
      <c r="H52" s="27">
        <v>9753.39</v>
      </c>
      <c r="I52" s="27">
        <v>5754.5</v>
      </c>
      <c r="J52" s="27">
        <f t="shared" ref="J52:J53" si="33">H52-I52</f>
        <v>3998.8899999999994</v>
      </c>
      <c r="K52" s="28">
        <f t="shared" si="1"/>
        <v>37.958171013150363</v>
      </c>
      <c r="L52" s="27">
        <f t="shared" si="2"/>
        <v>37.958192887909711</v>
      </c>
      <c r="M52" s="28">
        <f t="shared" si="3"/>
        <v>37.958139534883721</v>
      </c>
    </row>
    <row r="53" spans="1:13" s="22" customFormat="1" ht="31.2" x14ac:dyDescent="0.3">
      <c r="A53" s="31"/>
      <c r="B53" s="31"/>
      <c r="C53" s="1" t="s">
        <v>29</v>
      </c>
      <c r="D53" s="15" t="s">
        <v>44</v>
      </c>
      <c r="E53" s="27">
        <v>80501.899999999994</v>
      </c>
      <c r="F53" s="27">
        <v>47496</v>
      </c>
      <c r="G53" s="27">
        <f t="shared" si="32"/>
        <v>33005.899999999994</v>
      </c>
      <c r="H53" s="27">
        <v>46283.05</v>
      </c>
      <c r="I53" s="27">
        <v>27307</v>
      </c>
      <c r="J53" s="27">
        <f t="shared" si="33"/>
        <v>18976.050000000003</v>
      </c>
      <c r="K53" s="28">
        <f t="shared" si="1"/>
        <v>57.493115069333776</v>
      </c>
      <c r="L53" s="27">
        <f t="shared" si="2"/>
        <v>57.493262590533945</v>
      </c>
      <c r="M53" s="28">
        <f t="shared" si="3"/>
        <v>57.492902784047715</v>
      </c>
    </row>
    <row r="54" spans="1:13" s="22" customFormat="1" ht="23.25" customHeight="1" x14ac:dyDescent="0.3">
      <c r="A54" s="4">
        <v>11</v>
      </c>
      <c r="B54" s="30" t="s">
        <v>21</v>
      </c>
      <c r="C54" s="30"/>
      <c r="D54" s="14"/>
      <c r="E54" s="12">
        <f>E55</f>
        <v>3550.9</v>
      </c>
      <c r="F54" s="26">
        <f>F55</f>
        <v>2095</v>
      </c>
      <c r="G54" s="26">
        <f>G55</f>
        <v>1455.9</v>
      </c>
      <c r="H54" s="26">
        <f t="shared" ref="H54:M54" si="34">H55</f>
        <v>0</v>
      </c>
      <c r="I54" s="26">
        <f t="shared" si="34"/>
        <v>0</v>
      </c>
      <c r="J54" s="26">
        <f t="shared" si="34"/>
        <v>0</v>
      </c>
      <c r="K54" s="26">
        <f t="shared" si="34"/>
        <v>0</v>
      </c>
      <c r="L54" s="26">
        <f t="shared" si="34"/>
        <v>0</v>
      </c>
      <c r="M54" s="26">
        <f t="shared" si="34"/>
        <v>0</v>
      </c>
    </row>
    <row r="55" spans="1:13" s="22" customFormat="1" ht="31.2" x14ac:dyDescent="0.3">
      <c r="A55" s="31"/>
      <c r="B55" s="31"/>
      <c r="C55" s="1" t="s">
        <v>22</v>
      </c>
      <c r="D55" s="15" t="s">
        <v>37</v>
      </c>
      <c r="E55" s="28">
        <v>3550.9</v>
      </c>
      <c r="F55" s="27">
        <v>2095</v>
      </c>
      <c r="G55" s="27">
        <f t="shared" si="32"/>
        <v>1455.9</v>
      </c>
      <c r="H55" s="27">
        <v>0</v>
      </c>
      <c r="I55" s="27">
        <v>0</v>
      </c>
      <c r="J55" s="27">
        <v>0</v>
      </c>
      <c r="K55" s="28">
        <f t="shared" ref="K55" si="35">H55/E55*100</f>
        <v>0</v>
      </c>
      <c r="L55" s="27">
        <f t="shared" si="2"/>
        <v>0</v>
      </c>
      <c r="M55" s="28">
        <f>J55/G55*100</f>
        <v>0</v>
      </c>
    </row>
    <row r="56" spans="1:13" s="22" customFormat="1" ht="24.75" customHeight="1" x14ac:dyDescent="0.3">
      <c r="A56" s="4">
        <v>12</v>
      </c>
      <c r="B56" s="30" t="s">
        <v>60</v>
      </c>
      <c r="C56" s="30"/>
      <c r="D56" s="14"/>
      <c r="E56" s="12">
        <f>SUM(E57:E58)</f>
        <v>39010.400000000001</v>
      </c>
      <c r="F56" s="12">
        <f t="shared" ref="F56:G56" si="36">SUM(F57:F58)</f>
        <v>23016.1</v>
      </c>
      <c r="G56" s="12">
        <f t="shared" si="36"/>
        <v>15994.300000000001</v>
      </c>
      <c r="H56" s="26">
        <f>SUM(H57:H58)</f>
        <v>0</v>
      </c>
      <c r="I56" s="26">
        <f t="shared" ref="I56:J56" si="37">SUM(I57:I58)</f>
        <v>0</v>
      </c>
      <c r="J56" s="26">
        <f t="shared" si="37"/>
        <v>0</v>
      </c>
      <c r="K56" s="28">
        <f t="shared" ref="K56:K58" si="38">H56/E56*100</f>
        <v>0</v>
      </c>
      <c r="L56" s="27">
        <f t="shared" ref="L56" si="39">I56/F56*100</f>
        <v>0</v>
      </c>
      <c r="M56" s="28">
        <f t="shared" ref="M56:M58" si="40">J56/G56*100</f>
        <v>0</v>
      </c>
    </row>
    <row r="57" spans="1:13" s="22" customFormat="1" ht="36.75" customHeight="1" x14ac:dyDescent="0.3">
      <c r="A57" s="32"/>
      <c r="B57" s="32"/>
      <c r="C57" s="1" t="s">
        <v>63</v>
      </c>
      <c r="D57" s="15" t="s">
        <v>63</v>
      </c>
      <c r="E57" s="28">
        <v>17823.900000000001</v>
      </c>
      <c r="F57" s="27">
        <v>10516.1</v>
      </c>
      <c r="G57" s="27">
        <f t="shared" si="32"/>
        <v>7307.8000000000011</v>
      </c>
      <c r="H57" s="27">
        <v>0</v>
      </c>
      <c r="I57" s="27">
        <v>0</v>
      </c>
      <c r="J57" s="27">
        <v>0</v>
      </c>
      <c r="K57" s="28">
        <f t="shared" si="38"/>
        <v>0</v>
      </c>
      <c r="L57" s="27"/>
      <c r="M57" s="28">
        <f t="shared" si="40"/>
        <v>0</v>
      </c>
    </row>
    <row r="58" spans="1:13" s="22" customFormat="1" ht="39.75" customHeight="1" x14ac:dyDescent="0.3">
      <c r="A58" s="32"/>
      <c r="B58" s="32"/>
      <c r="C58" s="1" t="s">
        <v>61</v>
      </c>
      <c r="D58" s="15" t="s">
        <v>61</v>
      </c>
      <c r="E58" s="28">
        <v>21186.5</v>
      </c>
      <c r="F58" s="27">
        <v>12500</v>
      </c>
      <c r="G58" s="27">
        <f t="shared" si="32"/>
        <v>8686.5</v>
      </c>
      <c r="H58" s="27">
        <v>0</v>
      </c>
      <c r="I58" s="27">
        <v>0</v>
      </c>
      <c r="J58" s="27">
        <v>0</v>
      </c>
      <c r="K58" s="28">
        <f t="shared" si="38"/>
        <v>0</v>
      </c>
      <c r="L58" s="27"/>
      <c r="M58" s="28">
        <f t="shared" si="40"/>
        <v>0</v>
      </c>
    </row>
  </sheetData>
  <customSheetViews>
    <customSheetView guid="{571CFDE0-2A91-4DC2-9DB4-CC8D4B0DA437}" scale="90" fitToPage="1" view="pageBreakPreview">
      <selection activeCell="K82" sqref="K82"/>
      <rowBreaks count="6" manualBreakCount="6">
        <brk id="13" max="11" man="1"/>
        <brk id="25" max="11" man="1"/>
        <brk id="35" max="11" man="1"/>
        <brk id="42" max="11" man="1"/>
        <brk id="48" max="11" man="1"/>
        <brk id="79" max="16383" man="1"/>
      </rowBreaks>
      <pageMargins left="0.23622047244094491" right="0.23622047244094491" top="0.74803149606299213" bottom="0.74803149606299213" header="0.31496062992125984" footer="0.31496062992125984"/>
      <pageSetup paperSize="8" scale="48" fitToHeight="0" orientation="landscape" r:id="rId1"/>
    </customSheetView>
    <customSheetView guid="{E2830DB9-24AE-4C7F-8AC0-7B2E58BBD04E}" scale="90" fitToPage="1" topLeftCell="A16">
      <selection activeCell="L20" sqref="L20"/>
      <pageMargins left="0.23622047244094491" right="0.23622047244094491" top="0.74803149606299213" bottom="0.74803149606299213" header="0.31496062992125984" footer="0.31496062992125984"/>
      <pageSetup paperSize="9" scale="52" fitToHeight="0" orientation="landscape" r:id="rId2"/>
    </customSheetView>
    <customSheetView guid="{7BD79BBF-646D-4196-9047-13D53767BE86}" scale="90" fitToPage="1" topLeftCell="A46">
      <selection activeCell="K49" sqref="K49"/>
      <pageMargins left="0.23622047244094491" right="0.23622047244094491" top="0.74803149606299213" bottom="0.74803149606299213" header="0.31496062992125984" footer="0.31496062992125984"/>
      <pageSetup paperSize="9" scale="52" fitToHeight="0" orientation="landscape" r:id="rId3"/>
    </customSheetView>
    <customSheetView guid="{266179C7-C197-40CA-B979-A16B5774BB12}" scale="90" fitToPage="1" filter="1" showAutoFilter="1" topLeftCell="A81">
      <selection activeCell="I81" sqref="I81"/>
      <pageMargins left="0.23622047244094491" right="0.23622047244094491" top="0.74803149606299213" bottom="0.74803149606299213" header="0.31496062992125984" footer="0.31496062992125984"/>
      <pageSetup paperSize="9" scale="52" fitToHeight="0" orientation="landscape" r:id="rId4"/>
      <autoFilter ref="A4:L85">
        <filterColumn colId="9">
          <filters>
            <filter val="Министерство экономического развития СО"/>
          </filters>
        </filterColumn>
      </autoFilter>
    </customSheetView>
    <customSheetView guid="{9982E5BD-D04F-4FA4-8FD4-48880E087985}" scale="90" fitToPage="1">
      <pane ySplit="4" topLeftCell="A23" activePane="bottomLeft" state="frozen"/>
      <selection pane="bottomLeft" activeCell="F32" sqref="F32"/>
      <pageMargins left="0.23622047244094491" right="0.23622047244094491" top="0.74803149606299213" bottom="0.74803149606299213" header="0.31496062992125984" footer="0.31496062992125984"/>
      <pageSetup paperSize="9" scale="60" fitToHeight="0" orientation="landscape" r:id="rId5"/>
    </customSheetView>
    <customSheetView guid="{7DB9AC15-C985-41EC-9E50-ECD70060B24C}" scale="90" fitToPage="1" topLeftCell="A46">
      <selection activeCell="G55" sqref="G55"/>
      <pageMargins left="0.23622047244094491" right="0.23622047244094491" top="0.74803149606299213" bottom="0.74803149606299213" header="0.31496062992125984" footer="0.31496062992125984"/>
      <pageSetup paperSize="9" scale="60" fitToHeight="0" orientation="landscape" r:id="rId6"/>
    </customSheetView>
  </customSheetViews>
  <mergeCells count="26">
    <mergeCell ref="A57:B58"/>
    <mergeCell ref="A2:M2"/>
    <mergeCell ref="A51:B53"/>
    <mergeCell ref="A42:B44"/>
    <mergeCell ref="E4:G4"/>
    <mergeCell ref="A4:A5"/>
    <mergeCell ref="B4:B5"/>
    <mergeCell ref="C4:C5"/>
    <mergeCell ref="D4:D5"/>
    <mergeCell ref="A34:B37"/>
    <mergeCell ref="A39:B40"/>
    <mergeCell ref="B56:C56"/>
    <mergeCell ref="B45:C45"/>
    <mergeCell ref="A55:B55"/>
    <mergeCell ref="A49:B49"/>
    <mergeCell ref="H4:J4"/>
    <mergeCell ref="K4:M4"/>
    <mergeCell ref="B33:C33"/>
    <mergeCell ref="B29:C29"/>
    <mergeCell ref="B21:C21"/>
    <mergeCell ref="B13:C13"/>
    <mergeCell ref="B41:C41"/>
    <mergeCell ref="B48:C48"/>
    <mergeCell ref="B50:C50"/>
    <mergeCell ref="B54:C54"/>
    <mergeCell ref="A46:B47"/>
  </mergeCells>
  <pageMargins left="0.19685039370078741" right="0.23622047244094491" top="0.19685039370078741" bottom="0.27559055118110237" header="0.11811023622047245" footer="0.15748031496062992"/>
  <pageSetup paperSize="9" scale="62" fitToHeight="0" orientation="landscape" r:id="rId7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Генне Марина Евгеньевна</dc:creator>
  <cp:lastModifiedBy>Литвиненко Александра Васильевна</cp:lastModifiedBy>
  <cp:lastPrinted>2023-05-18T22:38:56Z</cp:lastPrinted>
  <dcterms:created xsi:type="dcterms:W3CDTF">2006-09-16T00:00:00Z</dcterms:created>
  <dcterms:modified xsi:type="dcterms:W3CDTF">2023-05-18T22:39:28Z</dcterms:modified>
</cp:coreProperties>
</file>