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3256" windowHeight="12336"/>
  </bookViews>
  <sheets>
    <sheet name="нормативы" sheetId="5" r:id="rId1"/>
    <sheet name="Факт объем и ст-ть " sheetId="7" r:id="rId2"/>
  </sheets>
  <definedNames>
    <definedName name="_xlnm.Print_Titles" localSheetId="0">нормативы!$6:$8</definedName>
    <definedName name="_xlnm.Print_Titles" localSheetId="1">'Факт объем и ст-ть '!$5:$7</definedName>
    <definedName name="_xlnm.Print_Area" localSheetId="0">нормативы!$A$1:$P$72</definedName>
    <definedName name="_xlnm.Print_Area" localSheetId="1">'Факт объем и ст-ть '!$A$2:$C$68</definedName>
  </definedNames>
  <calcPr calcId="145621"/>
</workbook>
</file>

<file path=xl/calcChain.xml><?xml version="1.0" encoding="utf-8"?>
<calcChain xmlns="http://schemas.openxmlformats.org/spreadsheetml/2006/main">
  <c r="P39" i="5" l="1"/>
  <c r="P40" i="5"/>
  <c r="P41" i="5"/>
  <c r="O45" i="5"/>
  <c r="P63" i="5"/>
  <c r="O24" i="5" l="1"/>
  <c r="O37" i="5"/>
  <c r="O23" i="5"/>
  <c r="L22" i="5"/>
  <c r="P24" i="5"/>
  <c r="P13" i="5"/>
  <c r="P51" i="5" l="1"/>
  <c r="O15" i="5"/>
  <c r="M23" i="5"/>
  <c r="G13" i="5"/>
  <c r="F45" i="5"/>
  <c r="G45" i="5" s="1"/>
  <c r="F34" i="5"/>
  <c r="D38" i="5"/>
  <c r="M45" i="5" l="1"/>
  <c r="C44" i="7"/>
  <c r="C16" i="7" l="1"/>
  <c r="N38" i="5" l="1"/>
  <c r="O38" i="5"/>
  <c r="N37" i="5"/>
  <c r="F38" i="5"/>
  <c r="F37" i="5"/>
  <c r="L38" i="5"/>
  <c r="D37" i="5"/>
  <c r="L37" i="5" s="1"/>
  <c r="P38" i="5"/>
  <c r="P37" i="5"/>
  <c r="G15" i="5"/>
  <c r="G16" i="5"/>
  <c r="P16" i="5"/>
  <c r="N15" i="5"/>
  <c r="N14" i="5"/>
  <c r="M15" i="5"/>
  <c r="L15" i="5"/>
  <c r="P15" i="5"/>
  <c r="M37" i="5" l="1"/>
  <c r="G37" i="5"/>
  <c r="M38" i="5"/>
  <c r="G38" i="5"/>
  <c r="N27" i="5"/>
  <c r="L27" i="5"/>
  <c r="N16" i="5"/>
  <c r="L16" i="5"/>
  <c r="O16" i="5"/>
  <c r="M16" i="5"/>
  <c r="F47" i="5" l="1"/>
  <c r="G47" i="5" s="1"/>
  <c r="G29" i="5"/>
  <c r="P19" i="5" l="1"/>
  <c r="N19" i="5"/>
  <c r="L19" i="5"/>
  <c r="P27" i="5" l="1"/>
  <c r="O64" i="5" l="1"/>
  <c r="N63" i="5"/>
  <c r="N41" i="5"/>
  <c r="P47" i="5"/>
  <c r="O47" i="5"/>
  <c r="O34" i="5"/>
  <c r="N34" i="5"/>
  <c r="G11" i="5" l="1"/>
  <c r="D34" i="5"/>
  <c r="L11" i="5"/>
  <c r="D41" i="5"/>
  <c r="L41" i="5" s="1"/>
  <c r="O25" i="5" l="1"/>
  <c r="P57" i="5" l="1"/>
  <c r="L34" i="5" l="1"/>
  <c r="L31" i="5"/>
  <c r="L30" i="5"/>
  <c r="L25" i="5"/>
  <c r="L26" i="5"/>
  <c r="L18" i="5"/>
  <c r="L17" i="5"/>
  <c r="L29" i="5"/>
  <c r="L32" i="5"/>
  <c r="N31" i="5"/>
  <c r="N30" i="5"/>
  <c r="N32" i="5"/>
  <c r="P17" i="5" l="1"/>
  <c r="P18" i="5"/>
  <c r="P14" i="5"/>
  <c r="O32" i="5"/>
  <c r="N62" i="5"/>
  <c r="N61" i="5"/>
  <c r="N53" i="5"/>
  <c r="N52" i="5"/>
  <c r="N49" i="5"/>
  <c r="N48" i="5"/>
  <c r="O41" i="5"/>
  <c r="N40" i="5"/>
  <c r="N39" i="5"/>
  <c r="N26" i="5"/>
  <c r="O22" i="5"/>
  <c r="M11" i="5"/>
  <c r="P33" i="5"/>
  <c r="P62" i="5"/>
  <c r="P61" i="5"/>
  <c r="P53" i="5"/>
  <c r="P49" i="5"/>
  <c r="P48" i="5"/>
  <c r="P31" i="5"/>
  <c r="P26" i="5"/>
  <c r="M19" i="5"/>
  <c r="O63" i="5"/>
  <c r="G19" i="5"/>
  <c r="O19" i="5"/>
  <c r="D53" i="5"/>
  <c r="L53" i="5" s="1"/>
  <c r="D52" i="5"/>
  <c r="L52" i="5" s="1"/>
  <c r="D49" i="5"/>
  <c r="L49" i="5" s="1"/>
  <c r="D48" i="5"/>
  <c r="L48" i="5" s="1"/>
  <c r="F41" i="5"/>
  <c r="M41" i="5" s="1"/>
  <c r="G41" i="5"/>
  <c r="D40" i="5"/>
  <c r="L40" i="5" s="1"/>
  <c r="D39" i="5"/>
  <c r="L39" i="5" s="1"/>
  <c r="N17" i="5" l="1"/>
  <c r="N18" i="5"/>
  <c r="G14" i="5" l="1"/>
  <c r="G17" i="5"/>
  <c r="G18" i="5"/>
  <c r="G20" i="5"/>
  <c r="G21" i="5"/>
  <c r="G22" i="5"/>
  <c r="G24" i="5"/>
  <c r="G25" i="5"/>
  <c r="G26" i="5"/>
  <c r="G27" i="5"/>
  <c r="G28" i="5"/>
  <c r="G30" i="5"/>
  <c r="G31" i="5"/>
  <c r="G32" i="5"/>
  <c r="L13" i="5"/>
  <c r="L14" i="5"/>
  <c r="L20" i="5"/>
  <c r="L21" i="5"/>
  <c r="L24" i="5"/>
  <c r="L28" i="5"/>
  <c r="N25" i="5"/>
  <c r="N54" i="5"/>
  <c r="N51" i="5"/>
  <c r="N50" i="5"/>
  <c r="N47" i="5"/>
  <c r="N46" i="5"/>
  <c r="N44" i="5"/>
  <c r="N43" i="5"/>
  <c r="N42" i="5"/>
  <c r="N36" i="5"/>
  <c r="N35" i="5"/>
  <c r="N29" i="5"/>
  <c r="N28" i="5"/>
  <c r="N24" i="5"/>
  <c r="N22" i="5"/>
  <c r="N21" i="5"/>
  <c r="N20" i="5"/>
  <c r="N13" i="5"/>
  <c r="N11" i="5"/>
  <c r="N72" i="5"/>
  <c r="N71" i="5"/>
  <c r="N70" i="5"/>
  <c r="N69" i="5"/>
  <c r="N68" i="5"/>
  <c r="N67" i="5"/>
  <c r="N66" i="5"/>
  <c r="N65" i="5"/>
  <c r="N64" i="5"/>
  <c r="N60" i="5"/>
  <c r="N59" i="5"/>
  <c r="N58" i="5"/>
  <c r="N57" i="5"/>
  <c r="N56" i="5"/>
  <c r="N55" i="5"/>
  <c r="O72" i="5"/>
  <c r="O13" i="5"/>
  <c r="O14" i="5"/>
  <c r="O17" i="5"/>
  <c r="O18" i="5"/>
  <c r="O20" i="5"/>
  <c r="O21" i="5"/>
  <c r="O26" i="5"/>
  <c r="O27" i="5"/>
  <c r="O28" i="5"/>
  <c r="O29" i="5"/>
  <c r="O30" i="5"/>
  <c r="O31" i="5"/>
  <c r="O35" i="5"/>
  <c r="O36" i="5"/>
  <c r="O39" i="5"/>
  <c r="O40" i="5"/>
  <c r="O42" i="5"/>
  <c r="O43" i="5"/>
  <c r="O44" i="5"/>
  <c r="O46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5" i="5"/>
  <c r="O66" i="5"/>
  <c r="O67" i="5"/>
  <c r="O68" i="5"/>
  <c r="O69" i="5"/>
  <c r="O70" i="5"/>
  <c r="O71" i="5"/>
  <c r="O11" i="5"/>
  <c r="P10" i="5"/>
  <c r="P11" i="5"/>
  <c r="P20" i="5"/>
  <c r="P21" i="5"/>
  <c r="P22" i="5"/>
  <c r="P25" i="5"/>
  <c r="P28" i="5"/>
  <c r="P29" i="5"/>
  <c r="P30" i="5"/>
  <c r="P32" i="5"/>
  <c r="P34" i="5"/>
  <c r="P35" i="5"/>
  <c r="P36" i="5"/>
  <c r="P42" i="5"/>
  <c r="P43" i="5"/>
  <c r="P44" i="5"/>
  <c r="P46" i="5"/>
  <c r="P50" i="5"/>
  <c r="P52" i="5"/>
  <c r="P54" i="5"/>
  <c r="P55" i="5"/>
  <c r="P56" i="5"/>
  <c r="P58" i="5"/>
  <c r="P59" i="5"/>
  <c r="P60" i="5"/>
  <c r="P64" i="5"/>
  <c r="P65" i="5"/>
  <c r="P66" i="5"/>
  <c r="P67" i="5"/>
  <c r="P68" i="5"/>
  <c r="P69" i="5"/>
  <c r="P70" i="5"/>
  <c r="P71" i="5"/>
  <c r="P72" i="5"/>
  <c r="M13" i="5"/>
  <c r="M14" i="5"/>
  <c r="M17" i="5"/>
  <c r="M18" i="5"/>
  <c r="M20" i="5"/>
  <c r="M21" i="5"/>
  <c r="M22" i="5"/>
  <c r="M24" i="5"/>
  <c r="M25" i="5"/>
  <c r="M26" i="5"/>
  <c r="M27" i="5"/>
  <c r="M28" i="5"/>
  <c r="M29" i="5"/>
  <c r="M30" i="5"/>
  <c r="M31" i="5"/>
  <c r="M32" i="5"/>
  <c r="F39" i="5" l="1"/>
  <c r="F40" i="5"/>
  <c r="M40" i="5" l="1"/>
  <c r="G40" i="5"/>
  <c r="M39" i="5"/>
  <c r="G39" i="5"/>
  <c r="F53" i="5" l="1"/>
  <c r="F48" i="5"/>
  <c r="F49" i="5"/>
  <c r="G49" i="5" l="1"/>
  <c r="M49" i="5"/>
  <c r="M48" i="5"/>
  <c r="G48" i="5"/>
  <c r="M53" i="5"/>
  <c r="G53" i="5"/>
  <c r="G34" i="5" l="1"/>
  <c r="M34" i="5" l="1"/>
  <c r="D50" i="5" l="1"/>
  <c r="L50" i="5" s="1"/>
  <c r="F50" i="5"/>
  <c r="G50" i="5" l="1"/>
  <c r="M50" i="5"/>
  <c r="F35" i="5"/>
  <c r="F36" i="5"/>
  <c r="F42" i="5"/>
  <c r="F43" i="5"/>
  <c r="F44" i="5"/>
  <c r="F46" i="5"/>
  <c r="F51" i="5"/>
  <c r="F52" i="5"/>
  <c r="F54" i="5"/>
  <c r="F55" i="5"/>
  <c r="F56" i="5"/>
  <c r="M36" i="5" l="1"/>
  <c r="G36" i="5"/>
  <c r="G35" i="5"/>
  <c r="M35" i="5"/>
  <c r="M54" i="5"/>
  <c r="G54" i="5"/>
  <c r="G51" i="5"/>
  <c r="M51" i="5"/>
  <c r="G43" i="5"/>
  <c r="M43" i="5"/>
  <c r="M52" i="5"/>
  <c r="G52" i="5"/>
  <c r="M42" i="5"/>
  <c r="G42" i="5"/>
  <c r="M47" i="5"/>
  <c r="G56" i="5"/>
  <c r="M56" i="5"/>
  <c r="M46" i="5"/>
  <c r="G46" i="5"/>
  <c r="G55" i="5"/>
  <c r="M55" i="5"/>
  <c r="G44" i="5"/>
  <c r="M44" i="5"/>
  <c r="D56" i="5"/>
  <c r="L56" i="5" s="1"/>
  <c r="D55" i="5"/>
  <c r="L55" i="5" s="1"/>
  <c r="D54" i="5"/>
  <c r="L54" i="5" s="1"/>
  <c r="D51" i="5"/>
  <c r="L51" i="5" s="1"/>
  <c r="D47" i="5"/>
  <c r="L47" i="5" s="1"/>
  <c r="D46" i="5"/>
  <c r="L46" i="5" s="1"/>
  <c r="D44" i="5"/>
  <c r="L44" i="5" s="1"/>
  <c r="D43" i="5"/>
  <c r="L43" i="5" s="1"/>
  <c r="D42" i="5"/>
  <c r="L42" i="5" s="1"/>
  <c r="D36" i="5"/>
  <c r="D35" i="5"/>
  <c r="L35" i="5" s="1"/>
</calcChain>
</file>

<file path=xl/sharedStrings.xml><?xml version="1.0" encoding="utf-8"?>
<sst xmlns="http://schemas.openxmlformats.org/spreadsheetml/2006/main" count="210" uniqueCount="185">
  <si>
    <t>Наименование показателей</t>
  </si>
  <si>
    <t>Федеральный норматив</t>
  </si>
  <si>
    <t>Областной норматив (утвержденный)</t>
  </si>
  <si>
    <t>Фактически областной норматив</t>
  </si>
  <si>
    <t>% исполнения                 (факт. к обл.)</t>
  </si>
  <si>
    <t xml:space="preserve">Скорая медицинская помощь (число вызовов на 1 жителя)         </t>
  </si>
  <si>
    <t>Медицинская помощь в амбулаторных условиях, в том числе:</t>
  </si>
  <si>
    <t>Паллиативная медицинская помощь в стационарных условиях (койко-дня на 1 жителя)</t>
  </si>
  <si>
    <t>в рамках программы ОМС (число посещений на 1 застрахованное лицо)</t>
  </si>
  <si>
    <t xml:space="preserve"> по неотложной медицинской помощи  (число посещений)</t>
  </si>
  <si>
    <t>в рамках программы ОМС обращение в связи с заболеваниями (число обращений на 1 застрахованного)</t>
  </si>
  <si>
    <t>в рамках программы ОМС стационарная помощь (случая госпитализации  на 1 застрахованного)</t>
  </si>
  <si>
    <t>Стоимость 1 обращения за счет средств бюджета субъекта, руб</t>
  </si>
  <si>
    <t>Стоимость 1койко- дня госпитализации в стационаре за счет средств бюджета субъекта, руб</t>
  </si>
  <si>
    <t>Стоимость 1 посещения  в неотложной форме за счет средств ОМС, руб</t>
  </si>
  <si>
    <t>Стоимость 1 случая госпитализации в стационаре за счет средств ОМС, руб</t>
  </si>
  <si>
    <t>Стоимость 1 вызова скорой медицинской помощи за счет средств ОМС, руб</t>
  </si>
  <si>
    <t>Стоимость 1 койко-дня госпитализации в стационаре за счет средств ОМС, руб</t>
  </si>
  <si>
    <t>Скорая помощь: за счет средств бюджета субъекта, руб/жителя</t>
  </si>
  <si>
    <t>Амбулаторная помощь обращения:  за счет средств бюджета субъекта, руб/жителя</t>
  </si>
  <si>
    <t>Стационарная помощь: за счет средств бюджета субъекта, руб/жителя</t>
  </si>
  <si>
    <t>Помощь в дневных стационарах: за счет средств бюджета субъекта, руб/жителя</t>
  </si>
  <si>
    <t>Паллиативная помощь: за счет средств бюджета субъекта, руб/жителя</t>
  </si>
  <si>
    <t>за счет средств ОМС, руб/застрахованного</t>
  </si>
  <si>
    <t>Амбулаторная помощь с неотложной целью: за счет средств ОМС, руб/застрахованного</t>
  </si>
  <si>
    <t>Подушевые нормативы финансирования:  за счет средств бюджета субъекта, руб/жителя</t>
  </si>
  <si>
    <t>Стоимость 1 вызова скорой медицинской помощи за счет средств бюджета субъекта, руб (справочно)</t>
  </si>
  <si>
    <t>Дневной стационар (случаев лечения на 1 жителя)</t>
  </si>
  <si>
    <t>в рамках программы ОМС (случаев лечения на 1 застрахованное лицо)</t>
  </si>
  <si>
    <t>Обращение в связи с заболеваниями (число обращений на 1 жителя)</t>
  </si>
  <si>
    <t>Стационарная помощь (случая госпитализации на 1 жителя)</t>
  </si>
  <si>
    <t>Стоимость 1 случая лечения в дневном стационаре за счет средств ОМС, руб</t>
  </si>
  <si>
    <t>Медицинская реабилитация за счет средств ОМС, руб/застрахованного</t>
  </si>
  <si>
    <t xml:space="preserve">Скорая медицинская помощь (число вызовов бюджет)         </t>
  </si>
  <si>
    <t>Фактические областные объемы и стоимость</t>
  </si>
  <si>
    <t xml:space="preserve">Скорая медицинская помощь (число вызовов ОМС)         </t>
  </si>
  <si>
    <t>Обращение в связи с заболеваниями (число обращений бюджет)</t>
  </si>
  <si>
    <t>в рамках программы ОМС обращение в связи с заболеваниями (число обращений ОМС)</t>
  </si>
  <si>
    <t>Дневной стационар (пациенто-дня бюджет)</t>
  </si>
  <si>
    <t>в рамках программы ОМС (пациенто-дня )</t>
  </si>
  <si>
    <t>Дневной стационар (случаев лечения бюджет)</t>
  </si>
  <si>
    <t>в рамках программы ОМС (случаев лечения)</t>
  </si>
  <si>
    <t>Паллиативная медицинская помощь в стационарных условиях (койко-дня бюджет)</t>
  </si>
  <si>
    <t>Стоимость посещений  в неотложной форме за счет средств ОМС, руб</t>
  </si>
  <si>
    <t>Стоимость обращений за счет средств бюджета субъекта, руб</t>
  </si>
  <si>
    <t>Стоимость обращений за счет средств ОМС, руб</t>
  </si>
  <si>
    <t>Стоимость  дневного стационара  за счет средств бюджета субъекта, руб</t>
  </si>
  <si>
    <t>Стоимость  дневного стационара за счет средств ОМС, руб</t>
  </si>
  <si>
    <t>в рамках программы ОМС стационарная помощь (случаи госпитализации)</t>
  </si>
  <si>
    <t>Стоимость стационара за счет средств бюджета субъекта, руб</t>
  </si>
  <si>
    <t>Стоимость стационара за счет средств ОМС, руб</t>
  </si>
  <si>
    <t>Стоимость "Медицинская реабилитация" в рамках программы ОМС за счет средств ОМС, руб</t>
  </si>
  <si>
    <t>Стоимость паллиативной помощи за счет средств бюджета субъекта, руб</t>
  </si>
  <si>
    <t>Стоимость скорой медицинской помощи за счет средств бюджета субъекта, руб</t>
  </si>
  <si>
    <t>Стационарная помощь (случаи госпитализации бюджет)</t>
  </si>
  <si>
    <t>профилактические медицинские осмотры (число посещений ОМС)</t>
  </si>
  <si>
    <t>в рамках диспансеризации (число посещений ОМС)</t>
  </si>
  <si>
    <t>в рамках диспансеризации (за счет средств ОМС, руб.)</t>
  </si>
  <si>
    <t>Стоимость "Медицинская реабилитация" за счет бюджета субъекта, руб</t>
  </si>
  <si>
    <t>в т.ч. медицинская помощь по профилю "онкология" в рамках программы ОМС (случаев лечения)</t>
  </si>
  <si>
    <t>в т.ч. медицинская помощь при экстракорпоральном оплодотворении в рамках программы ОМС (случаев лечения)</t>
  </si>
  <si>
    <t>в т.ч. медицинская помощь по профилю "онкология" за счет средств ОМС, руб</t>
  </si>
  <si>
    <t>в т.ч. медицинская помощь при экстракорпоральном оплодотворении за счет средств ОМС, руб</t>
  </si>
  <si>
    <t>Стоимость "онкология" в рамках программы ОМС за счет средств ОМС, руб</t>
  </si>
  <si>
    <t xml:space="preserve">Скорая медицинская помощь (число вызовов на 1 застрахованного)         </t>
  </si>
  <si>
    <t>профилактические медицинские осмотры за счет средств ОМС, руб.</t>
  </si>
  <si>
    <t>Стоимость 1 случая госпитализации по профилю "онкология" в рамках программы ОМС за счет средств ОМС, руб</t>
  </si>
  <si>
    <t>в т.ч. медицинская помощь по профилю "Медицинская реабилитация" в рамках программы ОМС (случаев лечения)</t>
  </si>
  <si>
    <t>в т.ч. медицинская помощь по профилю "Медицинская реабилитация" в рамках программы ОМС (случая госпитализации на 1 застрахованное лицо)</t>
  </si>
  <si>
    <t>Стоимость 1 случая лечения по профилю "Медицинская реабилитация" в рамках программы ОМС за счет средств ОМС, руб</t>
  </si>
  <si>
    <t>% исполнения (факт. к  федер. с учетом Кд)</t>
  </si>
  <si>
    <t>Стоимость амбулаторной помощи с профилактической целью: за счет средств бюджета субъекта, руб/жителя</t>
  </si>
  <si>
    <t>за профилактические медицинские осмотры за счет средств ОМС, руб.</t>
  </si>
  <si>
    <t>с иными целями (число посещений ОМС)</t>
  </si>
  <si>
    <t>с иными целями (за счет средств ОМС, руб.)</t>
  </si>
  <si>
    <t>иные цели (за счет средств ОМС, руб.)</t>
  </si>
  <si>
    <t>2021 год</t>
  </si>
  <si>
    <t>в т.ч. медицинская помощь по профилю "Медицинская реабилитация" в рамках программы бюджет (случаев лечения)</t>
  </si>
  <si>
    <t>Стоимость посещений  в неотложной форме за счет средств бюджета субъекта, руб</t>
  </si>
  <si>
    <t xml:space="preserve">2021 год </t>
  </si>
  <si>
    <t>2021 год* К диф=1,815</t>
  </si>
  <si>
    <t>Стоимость 1 посещения по паллиативной медицинской помощи, в том числе на дому  за счет средств бюджета субъекта, руб</t>
  </si>
  <si>
    <t>Стоимость 1 посещения по паллиативной медицинской помощи, осуществляемой на дому выездными патронажными бригадами   за счет средств бюджета субъекта, руб</t>
  </si>
  <si>
    <t>Посещение с профилактической и иными целями  (число посещений бюджет)</t>
  </si>
  <si>
    <t>Посещение с профилактической и иными целями в рамках программы ОМС (число посещений ОМС) в том числе:</t>
  </si>
  <si>
    <t>посещения с профилактической целью (число посещений ОМС), из них:</t>
  </si>
  <si>
    <t>с иными целями (число посещений ОМС), из них</t>
  </si>
  <si>
    <t>разовые посещения в связи с заболеваниями (число посещений ОМС)</t>
  </si>
  <si>
    <t xml:space="preserve"> Посещения по неотложной медицинской помощи  (число посещений бюджет)</t>
  </si>
  <si>
    <t xml:space="preserve"> Посещения по неотложной медицинской помощи  (число посещений ОМС)</t>
  </si>
  <si>
    <t>Стоимость посещений с профилактической и иными целями за счет средств бюджета субъекта, руб из них:</t>
  </si>
  <si>
    <t xml:space="preserve">Стоимость посещений с профилактической и иными целями за счет средств ОМС, руб </t>
  </si>
  <si>
    <t>в том числе: посещения с профилактической целью, из них:</t>
  </si>
  <si>
    <t>паллиативная медицинская помощь, в том числе на дому (бюджет)</t>
  </si>
  <si>
    <t>паллиативная медицинская помощь, осуществляемая на дому выездными патронажными бригадами (бюджет)</t>
  </si>
  <si>
    <t>Стоимость 1 посещения с профилактической целью и иными целями за счет средств бюджета субъекта, руб</t>
  </si>
  <si>
    <t>Стоимость 1 посещения с профилактической и ными целями за счет средств ОМС, руб</t>
  </si>
  <si>
    <t xml:space="preserve">Посещение с профилактической и иными целями (число посещений на 1 жителя)  </t>
  </si>
  <si>
    <t>-</t>
  </si>
  <si>
    <t>№ строки</t>
  </si>
  <si>
    <t>01</t>
  </si>
  <si>
    <t>46</t>
  </si>
  <si>
    <t>05</t>
  </si>
  <si>
    <t>02</t>
  </si>
  <si>
    <t>58</t>
  </si>
  <si>
    <t>16</t>
  </si>
  <si>
    <t>20</t>
  </si>
  <si>
    <t>25</t>
  </si>
  <si>
    <t>03</t>
  </si>
  <si>
    <t>04</t>
  </si>
  <si>
    <t>06</t>
  </si>
  <si>
    <t>08</t>
  </si>
  <si>
    <t>07</t>
  </si>
  <si>
    <t>09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</si>
  <si>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</si>
  <si>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</si>
  <si>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</si>
  <si>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</si>
  <si>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</si>
  <si>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</si>
  <si>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</si>
  <si>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</si>
  <si>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</si>
  <si>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</si>
  <si>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</si>
  <si>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</si>
  <si>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</si>
  <si>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</si>
  <si>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</si>
  <si>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</si>
  <si>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</si>
  <si>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</si>
  <si>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</si>
  <si>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</si>
  <si>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</si>
  <si>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</si>
  <si>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</si>
  <si>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</si>
  <si>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</si>
  <si>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</si>
  <si>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</si>
  <si>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</si>
  <si>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</si>
  <si>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</si>
  <si>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</si>
  <si>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</si>
  <si>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</si>
  <si>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</si>
  <si>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</si>
  <si>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</si>
  <si>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</si>
  <si>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</si>
  <si>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</si>
  <si>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</si>
  <si>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</si>
  <si>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</si>
  <si>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</si>
  <si>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</si>
  <si>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</si>
  <si>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</si>
  <si>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</si>
  <si>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разовые посещения в связи с заболеваниями  за счет средств ОМС, руб.</t>
  </si>
  <si>
    <t>с иными целями за счет средств ОМС, руб., из них</t>
  </si>
  <si>
    <t>в рамках диспансеризации за счет средств ОМС, руб.</t>
  </si>
  <si>
    <t>Стоимость скорой мед. помощи за счет средств ОМС, руб</t>
  </si>
  <si>
    <t>паллиативная мед. помощь, осуществляемая на дому выездными патронажными бригадами  (число посещений бюджет)</t>
  </si>
  <si>
    <t>паллиативная мед. помощь, в том числе на дому  (число посещений бюджет)</t>
  </si>
  <si>
    <t>Стоимость  по паллиативной мед. помощи, осуществляемой на дому выездными патронажными бригадами   за счет средств бюджета субъекта, руб</t>
  </si>
  <si>
    <t>Стоимость  по паллиативной мед. помощи, в том числе на дому  за счет средств бюджета субъекта, руб</t>
  </si>
  <si>
    <t>2022 год</t>
  </si>
  <si>
    <t>Обращение по профилю "Медицинская реабилитация" (число обращений ОМС)</t>
  </si>
  <si>
    <t>Стоимость обращений по профилю "Медицинская реабилитация" за счет средств ОМС, руб</t>
  </si>
  <si>
    <t>Фактическое выполнение федеральных и областных нормативов в 2022 году по сравнению с 2021 годом на основании  формы № 62 " Сведения о ресурсном обеспечении и оказании медицинской помощи населению за 2022 год"</t>
  </si>
  <si>
    <t xml:space="preserve">2022 год </t>
  </si>
  <si>
    <t>2022 год* К диф=1,820</t>
  </si>
  <si>
    <t>%              обл. к федер с учетом Кд нормативу 2022г.</t>
  </si>
  <si>
    <t>Фактическое выполнение федеральных и областных нормативов в 2022 году по сравнению с 2021 годом на основании  формы № 62 "Сведения о ресурсном обеспечении и оказании медицинской помощи населению за 2022 год"</t>
  </si>
  <si>
    <t>в рамках программы ОМС обращение по профилю "Медицинская реабилитация"  (число обращений на 1 застрахованного)</t>
  </si>
  <si>
    <t>Стоимость 1 обращения по профилю "Медицинская реабилитация"за счет средств ОМС, руб</t>
  </si>
  <si>
    <t>% испол. факта 2022 к 2021</t>
  </si>
  <si>
    <t>Приложение 1 к заключению</t>
  </si>
  <si>
    <t>Стоимость 1 койко-дня паллиативной помощи за счет средств бюджета субъекта, руб</t>
  </si>
  <si>
    <t>Стоимость 1 случая госпитализации в стационаре за счет бюджета субъекта, руб</t>
  </si>
  <si>
    <t>Стоимость 1 случая лечения в дневном стационаре  за счет бюджета субъекта, руб</t>
  </si>
  <si>
    <t>Стоимость 1 обращения за счет  ОМС,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</si>
</sst>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.0\ _₽_-;\-* #,##0.0\ _₽_-;_-* &quot;-&quot;??\ _₽_-;_-@_-"/>
    <numFmt numFmtId="167" formatCode="0.0"/>
    <numFmt numFmtId="168" formatCode="_-* #,##0.0000\ _₽_-;\-* #,##0.0000\ _₽_-;_-* &quot;-&quot;??\ _₽_-;_-@_-"/>
    <numFmt numFmtId="169" formatCode="#,##0.000_ ;\-#,##0.000\ "/>
    <numFmt numFmtId="170" formatCode="#,##0.00000_ ;\-#,##0.00000\ "/>
    <numFmt numFmtId="171" formatCode="#,##0_ ;\-#,##0\ "/>
    <numFmt numFmtId="172" formatCode="_-* #,##0.00000\ _₽_-;\-* #,##0.00000\ _₽_-;_-* &quot;-&quot;??\ _₽_-;_-@_-"/>
    <numFmt numFmtId="173" formatCode="_-* #,##0.000000\ _₽_-;\-* #,##0.000000\ _₽_-;_-* &quot;-&quot;??\ _₽_-;_-@_-"/>
    <numFmt numFmtId="17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/>
    <xf numFmtId="0" fontId="3" fillId="0" borderId="7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8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right" vertical="center" wrapText="1"/>
    </xf>
    <xf numFmtId="164" fontId="6" fillId="0" borderId="1" xfId="1" applyFont="1" applyFill="1" applyBorder="1" applyAlignment="1">
      <alignment horizontal="center" vertical="center" wrapText="1"/>
    </xf>
    <xf numFmtId="168" fontId="6" fillId="0" borderId="1" xfId="1" applyNumberFormat="1" applyFont="1" applyFill="1" applyBorder="1" applyAlignment="1">
      <alignment horizontal="right" vertical="center" wrapText="1"/>
    </xf>
    <xf numFmtId="167" fontId="6" fillId="0" borderId="11" xfId="0" applyNumberFormat="1" applyFont="1" applyFill="1" applyBorder="1" applyAlignment="1">
      <alignment horizontal="center" vertical="center" wrapText="1"/>
    </xf>
    <xf numFmtId="173" fontId="6" fillId="0" borderId="1" xfId="1" applyNumberFormat="1" applyFont="1" applyFill="1" applyBorder="1" applyAlignment="1">
      <alignment horizontal="right" vertical="center" wrapText="1"/>
    </xf>
    <xf numFmtId="173" fontId="6" fillId="0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6" fontId="3" fillId="0" borderId="13" xfId="1" applyNumberFormat="1" applyFont="1" applyFill="1" applyBorder="1" applyAlignment="1">
      <alignment horizontal="center" vertical="center" wrapText="1"/>
    </xf>
    <xf numFmtId="166" fontId="3" fillId="0" borderId="26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vertical="top" wrapText="1"/>
    </xf>
    <xf numFmtId="165" fontId="6" fillId="0" borderId="26" xfId="1" applyNumberFormat="1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6" fontId="6" fillId="0" borderId="3" xfId="1" applyNumberFormat="1" applyFont="1" applyFill="1" applyBorder="1" applyAlignment="1">
      <alignment horizontal="center" vertical="center" wrapText="1"/>
    </xf>
    <xf numFmtId="172" fontId="6" fillId="0" borderId="13" xfId="1" applyNumberFormat="1" applyFont="1" applyFill="1" applyBorder="1" applyAlignment="1">
      <alignment horizontal="right" vertical="center" wrapText="1"/>
    </xf>
    <xf numFmtId="170" fontId="6" fillId="0" borderId="13" xfId="1" applyNumberFormat="1" applyFont="1" applyFill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72" fontId="6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26" xfId="1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wrapText="1"/>
    </xf>
    <xf numFmtId="164" fontId="7" fillId="0" borderId="8" xfId="1" applyFont="1" applyFill="1" applyBorder="1" applyAlignment="1">
      <alignment horizontal="center" vertical="center" wrapText="1"/>
    </xf>
    <xf numFmtId="167" fontId="6" fillId="0" borderId="9" xfId="0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72" fontId="6" fillId="0" borderId="1" xfId="1" applyNumberFormat="1" applyFont="1" applyFill="1" applyBorder="1" applyAlignment="1">
      <alignment horizontal="center" vertical="center" wrapText="1"/>
    </xf>
    <xf numFmtId="172" fontId="6" fillId="0" borderId="1" xfId="1" applyNumberFormat="1" applyFont="1" applyFill="1" applyBorder="1" applyAlignment="1">
      <alignment horizontal="right" vertical="center" wrapText="1"/>
    </xf>
    <xf numFmtId="170" fontId="6" fillId="0" borderId="1" xfId="1" applyNumberFormat="1" applyFont="1" applyFill="1" applyBorder="1" applyAlignment="1">
      <alignment vertical="center" wrapText="1"/>
    </xf>
    <xf numFmtId="170" fontId="6" fillId="0" borderId="1" xfId="1" applyNumberFormat="1" applyFont="1" applyFill="1" applyBorder="1" applyAlignment="1">
      <alignment horizontal="center" vertical="center" wrapText="1"/>
    </xf>
    <xf numFmtId="167" fontId="6" fillId="0" borderId="14" xfId="0" applyNumberFormat="1" applyFont="1" applyFill="1" applyBorder="1" applyAlignment="1">
      <alignment horizontal="center" vertical="center" wrapText="1"/>
    </xf>
    <xf numFmtId="167" fontId="6" fillId="0" borderId="28" xfId="0" applyNumberFormat="1" applyFont="1" applyFill="1" applyBorder="1" applyAlignment="1">
      <alignment horizontal="center" vertical="center" wrapText="1"/>
    </xf>
    <xf numFmtId="164" fontId="3" fillId="0" borderId="13" xfId="1" applyFont="1" applyFill="1" applyBorder="1" applyAlignment="1">
      <alignment horizontal="center" vertical="center" wrapText="1"/>
    </xf>
    <xf numFmtId="164" fontId="3" fillId="0" borderId="26" xfId="1" applyFont="1" applyFill="1" applyBorder="1" applyAlignment="1">
      <alignment horizontal="center" vertical="center" wrapText="1"/>
    </xf>
    <xf numFmtId="164" fontId="6" fillId="0" borderId="26" xfId="1" applyFont="1" applyFill="1" applyBorder="1" applyAlignment="1">
      <alignment horizontal="center" vertical="center" wrapText="1"/>
    </xf>
    <xf numFmtId="166" fontId="6" fillId="0" borderId="26" xfId="1" applyNumberFormat="1" applyFont="1" applyFill="1" applyBorder="1" applyAlignment="1">
      <alignment horizontal="center" vertical="center" wrapText="1"/>
    </xf>
    <xf numFmtId="164" fontId="6" fillId="0" borderId="13" xfId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3" fontId="3" fillId="0" borderId="1" xfId="1" applyNumberFormat="1" applyFont="1" applyFill="1" applyBorder="1" applyAlignment="1">
      <alignment horizontal="center" vertical="top" wrapText="1"/>
    </xf>
    <xf numFmtId="171" fontId="6" fillId="0" borderId="11" xfId="1" applyNumberFormat="1" applyFont="1" applyFill="1" applyBorder="1" applyAlignment="1">
      <alignment horizontal="center" vertical="top" wrapText="1"/>
    </xf>
    <xf numFmtId="3" fontId="6" fillId="0" borderId="11" xfId="1" applyNumberFormat="1" applyFont="1" applyFill="1" applyBorder="1" applyAlignment="1">
      <alignment horizontal="center" vertical="top" wrapText="1"/>
    </xf>
    <xf numFmtId="3" fontId="3" fillId="0" borderId="2" xfId="1" applyNumberFormat="1" applyFont="1" applyFill="1" applyBorder="1" applyAlignment="1">
      <alignment horizontal="center" vertical="top" wrapText="1"/>
    </xf>
    <xf numFmtId="171" fontId="6" fillId="0" borderId="15" xfId="1" applyNumberFormat="1" applyFont="1" applyFill="1" applyBorder="1" applyAlignment="1">
      <alignment horizontal="center" vertical="top" wrapText="1"/>
    </xf>
    <xf numFmtId="3" fontId="3" fillId="0" borderId="13" xfId="1" applyNumberFormat="1" applyFont="1" applyFill="1" applyBorder="1" applyAlignment="1">
      <alignment horizontal="center" vertical="top" wrapText="1"/>
    </xf>
    <xf numFmtId="171" fontId="6" fillId="0" borderId="14" xfId="1" applyNumberFormat="1" applyFont="1" applyFill="1" applyBorder="1" applyAlignment="1">
      <alignment horizontal="center" vertical="top" wrapText="1"/>
    </xf>
    <xf numFmtId="3" fontId="3" fillId="0" borderId="26" xfId="1" applyNumberFormat="1" applyFont="1" applyFill="1" applyBorder="1" applyAlignment="1">
      <alignment horizontal="center" vertical="top" wrapText="1"/>
    </xf>
    <xf numFmtId="3" fontId="6" fillId="0" borderId="28" xfId="1" applyNumberFormat="1" applyFont="1" applyFill="1" applyBorder="1" applyAlignment="1">
      <alignment horizontal="center" vertical="top" wrapText="1"/>
    </xf>
    <xf numFmtId="3" fontId="7" fillId="0" borderId="11" xfId="1" applyNumberFormat="1" applyFont="1" applyFill="1" applyBorder="1" applyAlignment="1">
      <alignment horizontal="center" vertical="top" wrapText="1"/>
    </xf>
    <xf numFmtId="3" fontId="6" fillId="0" borderId="15" xfId="1" applyNumberFormat="1" applyFont="1" applyFill="1" applyBorder="1" applyAlignment="1">
      <alignment horizontal="center" vertical="top" wrapText="1"/>
    </xf>
    <xf numFmtId="3" fontId="3" fillId="0" borderId="8" xfId="1" applyNumberFormat="1" applyFont="1" applyFill="1" applyBorder="1" applyAlignment="1">
      <alignment horizontal="center" vertical="top" wrapText="1"/>
    </xf>
    <xf numFmtId="3" fontId="6" fillId="0" borderId="9" xfId="1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8" fillId="0" borderId="3" xfId="0" applyFont="1" applyFill="1" applyBorder="1" applyAlignment="1">
      <alignment horizontal="center" vertical="top" wrapText="1"/>
    </xf>
    <xf numFmtId="164" fontId="1" fillId="0" borderId="8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72" fontId="1" fillId="0" borderId="1" xfId="1" applyNumberFormat="1" applyFont="1" applyFill="1" applyBorder="1" applyAlignment="1">
      <alignment horizontal="center" vertical="center" wrapText="1"/>
    </xf>
    <xf numFmtId="173" fontId="1" fillId="0" borderId="1" xfId="1" applyNumberFormat="1" applyFont="1" applyFill="1" applyBorder="1" applyAlignment="1">
      <alignment horizontal="center" vertical="center" wrapText="1"/>
    </xf>
    <xf numFmtId="170" fontId="1" fillId="0" borderId="1" xfId="1" applyNumberFormat="1" applyFont="1" applyFill="1" applyBorder="1" applyAlignment="1">
      <alignment horizontal="center" vertical="center" wrapText="1"/>
    </xf>
    <xf numFmtId="169" fontId="1" fillId="0" borderId="1" xfId="1" applyNumberFormat="1" applyFont="1" applyFill="1" applyBorder="1" applyAlignment="1">
      <alignment horizontal="center" vertical="center" wrapText="1"/>
    </xf>
    <xf numFmtId="165" fontId="1" fillId="0" borderId="13" xfId="1" applyNumberFormat="1" applyFont="1" applyFill="1" applyBorder="1" applyAlignment="1">
      <alignment horizontal="center" vertical="center" wrapText="1"/>
    </xf>
    <xf numFmtId="165" fontId="1" fillId="0" borderId="26" xfId="1" applyNumberFormat="1" applyFont="1" applyFill="1" applyBorder="1" applyAlignment="1">
      <alignment horizontal="center" vertical="center" wrapText="1"/>
    </xf>
    <xf numFmtId="164" fontId="1" fillId="0" borderId="13" xfId="1" applyNumberFormat="1" applyFont="1" applyFill="1" applyBorder="1" applyAlignment="1">
      <alignment horizontal="center" vertical="center" wrapText="1"/>
    </xf>
    <xf numFmtId="164" fontId="1" fillId="0" borderId="26" xfId="1" applyFont="1" applyFill="1" applyBorder="1" applyAlignment="1">
      <alignment horizontal="center" vertical="center" wrapText="1"/>
    </xf>
    <xf numFmtId="164" fontId="1" fillId="0" borderId="13" xfId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/>
    <xf numFmtId="0" fontId="0" fillId="2" borderId="0" xfId="0" applyFont="1" applyFill="1" applyAlignment="1">
      <alignment vertical="center"/>
    </xf>
    <xf numFmtId="164" fontId="7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65" fontId="7" fillId="0" borderId="26" xfId="1" applyNumberFormat="1" applyFont="1" applyFill="1" applyBorder="1" applyAlignment="1">
      <alignment horizontal="right" vertical="center" wrapText="1"/>
    </xf>
    <xf numFmtId="174" fontId="6" fillId="0" borderId="1" xfId="1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6" fontId="0" fillId="2" borderId="0" xfId="0" applyNumberFormat="1" applyFont="1" applyFill="1"/>
    <xf numFmtId="0" fontId="3" fillId="2" borderId="0" xfId="0" applyFont="1" applyFill="1" applyAlignment="1">
      <alignment readingOrder="1"/>
    </xf>
    <xf numFmtId="0" fontId="0" fillId="0" borderId="0" xfId="0" applyAlignment="1">
      <alignment readingOrder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/>
    </xf>
    <xf numFmtId="0" fontId="6" fillId="2" borderId="16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0" fontId="6" fillId="0" borderId="10" xfId="0" applyFont="1" applyFill="1" applyBorder="1" applyAlignment="1">
      <alignment horizontal="justify" vertical="top" wrapText="1"/>
    </xf>
    <xf numFmtId="0" fontId="6" fillId="0" borderId="12" xfId="0" applyFont="1" applyFill="1" applyBorder="1" applyAlignment="1">
      <alignment horizontal="justify" vertical="top" wrapText="1"/>
    </xf>
    <xf numFmtId="0" fontId="3" fillId="0" borderId="25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justify"/>
    </xf>
    <xf numFmtId="0" fontId="0" fillId="2" borderId="0" xfId="0" applyFont="1" applyFill="1" applyAlignment="1">
      <alignment horizontal="justify"/>
    </xf>
    <xf numFmtId="0" fontId="5" fillId="2" borderId="0" xfId="0" applyFont="1" applyFill="1" applyAlignment="1">
      <alignment horizontal="justify"/>
    </xf>
    <xf numFmtId="0" fontId="5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84"/>
  <sheetViews>
    <sheetView tabSelected="1" zoomScale="90" zoomScaleNormal="90" workbookViewId="0">
      <selection sqref="A1:A1048576"/>
    </sheetView>
  </sheetViews>
  <sheetFormatPr defaultColWidth="8.88671875" defaultRowHeight="14.4" x14ac:dyDescent="0.3"/>
  <cols>
    <col min="1" max="1" width="46" style="141" customWidth="1"/>
    <col min="2" max="2" width="8.33203125" style="83" customWidth="1"/>
    <col min="3" max="5" width="13.6640625" style="1" bestFit="1" customWidth="1"/>
    <col min="6" max="6" width="12.5546875" style="1" bestFit="1" customWidth="1"/>
    <col min="7" max="7" width="11.88671875" style="1" customWidth="1"/>
    <col min="8" max="11" width="13.6640625" style="1" bestFit="1" customWidth="1"/>
    <col min="12" max="12" width="9.21875" style="1" bestFit="1" customWidth="1"/>
    <col min="13" max="13" width="11.88671875" style="1" customWidth="1"/>
    <col min="14" max="15" width="9.21875" style="1" bestFit="1" customWidth="1"/>
    <col min="16" max="16" width="9.6640625" style="1" customWidth="1"/>
    <col min="17" max="16384" width="8.88671875" style="1"/>
  </cols>
  <sheetData>
    <row r="1" spans="1:16" ht="15.6" x14ac:dyDescent="0.3">
      <c r="K1" s="2"/>
      <c r="L1" s="2"/>
      <c r="O1" s="103"/>
      <c r="P1" s="103" t="s">
        <v>180</v>
      </c>
    </row>
    <row r="2" spans="1:16" ht="9.6" customHeight="1" x14ac:dyDescent="0.3">
      <c r="K2" s="2"/>
      <c r="L2" s="2"/>
      <c r="M2" s="112"/>
      <c r="N2" s="113"/>
      <c r="O2" s="113"/>
      <c r="P2" s="104"/>
    </row>
    <row r="3" spans="1:16" x14ac:dyDescent="0.3">
      <c r="A3" s="119" t="s">
        <v>176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21" customHeight="1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ht="15" thickBot="1" x14ac:dyDescent="0.35"/>
    <row r="6" spans="1:16" s="83" customFormat="1" x14ac:dyDescent="0.3">
      <c r="A6" s="142" t="s">
        <v>0</v>
      </c>
      <c r="B6" s="114" t="s">
        <v>99</v>
      </c>
      <c r="C6" s="120" t="s">
        <v>1</v>
      </c>
      <c r="D6" s="121"/>
      <c r="E6" s="121"/>
      <c r="F6" s="122"/>
      <c r="G6" s="131" t="s">
        <v>175</v>
      </c>
      <c r="H6" s="120" t="s">
        <v>2</v>
      </c>
      <c r="I6" s="122"/>
      <c r="J6" s="126" t="s">
        <v>3</v>
      </c>
      <c r="K6" s="126"/>
      <c r="L6" s="120" t="s">
        <v>70</v>
      </c>
      <c r="M6" s="122"/>
      <c r="N6" s="126" t="s">
        <v>4</v>
      </c>
      <c r="O6" s="126"/>
      <c r="P6" s="128" t="s">
        <v>179</v>
      </c>
    </row>
    <row r="7" spans="1:16" s="83" customFormat="1" ht="34.200000000000003" customHeight="1" x14ac:dyDescent="0.3">
      <c r="A7" s="143"/>
      <c r="B7" s="115"/>
      <c r="C7" s="123"/>
      <c r="D7" s="124"/>
      <c r="E7" s="124"/>
      <c r="F7" s="125"/>
      <c r="G7" s="132"/>
      <c r="H7" s="123"/>
      <c r="I7" s="125"/>
      <c r="J7" s="127"/>
      <c r="K7" s="127"/>
      <c r="L7" s="123"/>
      <c r="M7" s="125"/>
      <c r="N7" s="127"/>
      <c r="O7" s="127"/>
      <c r="P7" s="129"/>
    </row>
    <row r="8" spans="1:16" s="105" customFormat="1" ht="42.6" customHeight="1" thickBot="1" x14ac:dyDescent="0.35">
      <c r="A8" s="144"/>
      <c r="B8" s="116"/>
      <c r="C8" s="102" t="s">
        <v>79</v>
      </c>
      <c r="D8" s="102" t="s">
        <v>80</v>
      </c>
      <c r="E8" s="102" t="s">
        <v>173</v>
      </c>
      <c r="F8" s="102" t="s">
        <v>174</v>
      </c>
      <c r="G8" s="133"/>
      <c r="H8" s="102" t="s">
        <v>79</v>
      </c>
      <c r="I8" s="102" t="s">
        <v>173</v>
      </c>
      <c r="J8" s="102" t="s">
        <v>76</v>
      </c>
      <c r="K8" s="102" t="s">
        <v>169</v>
      </c>
      <c r="L8" s="102" t="s">
        <v>76</v>
      </c>
      <c r="M8" s="102" t="s">
        <v>169</v>
      </c>
      <c r="N8" s="102" t="s">
        <v>76</v>
      </c>
      <c r="O8" s="102" t="s">
        <v>169</v>
      </c>
      <c r="P8" s="130"/>
    </row>
    <row r="9" spans="1:16" s="83" customFormat="1" ht="16.2" thickBot="1" x14ac:dyDescent="0.35">
      <c r="A9" s="145">
        <v>1</v>
      </c>
      <c r="B9" s="84">
        <v>2</v>
      </c>
      <c r="C9" s="39">
        <v>3</v>
      </c>
      <c r="D9" s="39">
        <v>1.8149999999999999</v>
      </c>
      <c r="E9" s="39">
        <v>4</v>
      </c>
      <c r="F9" s="39">
        <v>1.82</v>
      </c>
      <c r="G9" s="39">
        <v>5</v>
      </c>
      <c r="H9" s="39">
        <v>6</v>
      </c>
      <c r="I9" s="39">
        <v>7</v>
      </c>
      <c r="J9" s="39">
        <v>8</v>
      </c>
      <c r="K9" s="39">
        <v>9</v>
      </c>
      <c r="L9" s="39">
        <v>10</v>
      </c>
      <c r="M9" s="39">
        <v>11</v>
      </c>
      <c r="N9" s="39">
        <v>12</v>
      </c>
      <c r="O9" s="39">
        <v>13</v>
      </c>
      <c r="P9" s="53">
        <v>14</v>
      </c>
    </row>
    <row r="10" spans="1:16" s="83" customFormat="1" ht="31.2" x14ac:dyDescent="0.3">
      <c r="A10" s="146" t="s">
        <v>5</v>
      </c>
      <c r="B10" s="85" t="s">
        <v>100</v>
      </c>
      <c r="C10" s="46"/>
      <c r="D10" s="54"/>
      <c r="E10" s="46"/>
      <c r="F10" s="36"/>
      <c r="G10" s="47"/>
      <c r="H10" s="48"/>
      <c r="I10" s="47"/>
      <c r="J10" s="19">
        <v>2E-3</v>
      </c>
      <c r="K10" s="19">
        <v>2.1000000000000001E-2</v>
      </c>
      <c r="L10" s="15"/>
      <c r="M10" s="15"/>
      <c r="N10" s="15"/>
      <c r="O10" s="15"/>
      <c r="P10" s="55">
        <f>ROUND(K10/J10*100,1)</f>
        <v>1050</v>
      </c>
    </row>
    <row r="11" spans="1:16" s="83" customFormat="1" ht="31.2" x14ac:dyDescent="0.3">
      <c r="A11" s="147" t="s">
        <v>64</v>
      </c>
      <c r="B11" s="86" t="s">
        <v>103</v>
      </c>
      <c r="C11" s="24">
        <v>0.28999999999999998</v>
      </c>
      <c r="D11" s="24"/>
      <c r="E11" s="24">
        <v>0.28999999999999998</v>
      </c>
      <c r="F11" s="24"/>
      <c r="G11" s="16">
        <f>ROUND(I11/E11*100,1)</f>
        <v>100</v>
      </c>
      <c r="H11" s="21">
        <v>0.28999999999999998</v>
      </c>
      <c r="I11" s="17">
        <v>0.28999999999999998</v>
      </c>
      <c r="J11" s="21">
        <v>0.29599999999999999</v>
      </c>
      <c r="K11" s="21">
        <v>0.29599999999999999</v>
      </c>
      <c r="L11" s="16">
        <f>ROUND(J11/C11*100,1)</f>
        <v>102.1</v>
      </c>
      <c r="M11" s="16">
        <f>ROUND(K11/E11*100,1)</f>
        <v>102.1</v>
      </c>
      <c r="N11" s="16">
        <f t="shared" ref="N11:N54" si="0">ROUND(J11/H11*100,1)</f>
        <v>102.1</v>
      </c>
      <c r="O11" s="16">
        <f>ROUND(K11/I11*100,1)</f>
        <v>102.1</v>
      </c>
      <c r="P11" s="26">
        <f t="shared" ref="P11:P72" si="1">ROUND(K11/J11*100,1)</f>
        <v>100</v>
      </c>
    </row>
    <row r="12" spans="1:16" s="83" customFormat="1" ht="31.2" x14ac:dyDescent="0.3">
      <c r="A12" s="147" t="s">
        <v>6</v>
      </c>
      <c r="B12" s="87" t="s">
        <v>108</v>
      </c>
      <c r="C12" s="20"/>
      <c r="D12" s="17"/>
      <c r="E12" s="106"/>
      <c r="F12" s="21"/>
      <c r="G12" s="16"/>
      <c r="H12" s="22"/>
      <c r="I12" s="106"/>
      <c r="J12" s="21"/>
      <c r="K12" s="107"/>
      <c r="L12" s="16"/>
      <c r="M12" s="16"/>
      <c r="N12" s="16"/>
      <c r="O12" s="16"/>
      <c r="P12" s="26"/>
    </row>
    <row r="13" spans="1:16" s="83" customFormat="1" ht="31.2" x14ac:dyDescent="0.3">
      <c r="A13" s="147" t="s">
        <v>97</v>
      </c>
      <c r="B13" s="87" t="s">
        <v>109</v>
      </c>
      <c r="C13" s="23">
        <v>0.73</v>
      </c>
      <c r="D13" s="24"/>
      <c r="E13" s="23">
        <v>0.73</v>
      </c>
      <c r="F13" s="24"/>
      <c r="G13" s="16">
        <f>ROUND(I13/E13*100,1)</f>
        <v>100</v>
      </c>
      <c r="H13" s="24">
        <v>0.73</v>
      </c>
      <c r="I13" s="23">
        <v>0.73</v>
      </c>
      <c r="J13" s="21">
        <v>0.84799999999999998</v>
      </c>
      <c r="K13" s="49">
        <v>0.79900000000000004</v>
      </c>
      <c r="L13" s="16">
        <f t="shared" ref="L13:L28" si="2">ROUND(J13/C13*100,1)</f>
        <v>116.2</v>
      </c>
      <c r="M13" s="16">
        <f t="shared" ref="M13:M32" si="3">ROUND(K13/E13*100,1)</f>
        <v>109.5</v>
      </c>
      <c r="N13" s="16">
        <f t="shared" si="0"/>
        <v>116.2</v>
      </c>
      <c r="O13" s="16">
        <f t="shared" ref="O13:O71" si="4">ROUND(K13/I13*100,1)</f>
        <v>109.5</v>
      </c>
      <c r="P13" s="26">
        <f>ROUND(K13/J13*100,1)</f>
        <v>94.2</v>
      </c>
    </row>
    <row r="14" spans="1:16" s="83" customFormat="1" ht="31.2" x14ac:dyDescent="0.3">
      <c r="A14" s="147" t="s">
        <v>8</v>
      </c>
      <c r="B14" s="87" t="s">
        <v>102</v>
      </c>
      <c r="C14" s="20">
        <v>2.93</v>
      </c>
      <c r="D14" s="24"/>
      <c r="E14" s="20">
        <v>2.93</v>
      </c>
      <c r="F14" s="24"/>
      <c r="G14" s="16">
        <f>ROUND(I14/E14*100,1)</f>
        <v>100</v>
      </c>
      <c r="H14" s="24">
        <v>2.93</v>
      </c>
      <c r="I14" s="20">
        <v>2.93</v>
      </c>
      <c r="J14" s="21">
        <v>3.5259999999999998</v>
      </c>
      <c r="K14" s="49">
        <v>3.7770000000000001</v>
      </c>
      <c r="L14" s="16">
        <f t="shared" si="2"/>
        <v>120.3</v>
      </c>
      <c r="M14" s="16">
        <f t="shared" si="3"/>
        <v>128.9</v>
      </c>
      <c r="N14" s="16">
        <f>ROUND(J14/H14*100,1)</f>
        <v>120.3</v>
      </c>
      <c r="O14" s="16">
        <f t="shared" si="4"/>
        <v>128.9</v>
      </c>
      <c r="P14" s="26">
        <f>ROUND(K14/J14*100,1)</f>
        <v>107.1</v>
      </c>
    </row>
    <row r="15" spans="1:16" s="83" customFormat="1" ht="31.2" x14ac:dyDescent="0.3">
      <c r="A15" s="148" t="s">
        <v>93</v>
      </c>
      <c r="B15" s="88" t="s">
        <v>110</v>
      </c>
      <c r="C15" s="20">
        <v>2.5999999999999999E-2</v>
      </c>
      <c r="D15" s="24"/>
      <c r="E15" s="25">
        <v>2.0799999999999999E-2</v>
      </c>
      <c r="F15" s="24"/>
      <c r="G15" s="16">
        <f t="shared" ref="G15:G16" si="5">ROUND(I15/E15*100,1)</f>
        <v>100</v>
      </c>
      <c r="H15" s="22">
        <v>2.5999999999999999E-2</v>
      </c>
      <c r="I15" s="58">
        <v>2.0799999999999999E-2</v>
      </c>
      <c r="J15" s="22">
        <v>8.9999999999999993E-3</v>
      </c>
      <c r="K15" s="25">
        <v>1.18E-2</v>
      </c>
      <c r="L15" s="16">
        <f>ROUND(J15/C15*100,1)</f>
        <v>34.6</v>
      </c>
      <c r="M15" s="16">
        <f>ROUND(K15/E15*100,1)</f>
        <v>56.7</v>
      </c>
      <c r="N15" s="16">
        <f>ROUND(J15/H15*100,1)</f>
        <v>34.6</v>
      </c>
      <c r="O15" s="16">
        <f>ROUND(K15/I15*100,1)</f>
        <v>56.7</v>
      </c>
      <c r="P15" s="26">
        <f>ROUND(K15/J15*100,1)</f>
        <v>131.1</v>
      </c>
    </row>
    <row r="16" spans="1:16" s="83" customFormat="1" ht="46.8" x14ac:dyDescent="0.3">
      <c r="A16" s="148" t="s">
        <v>94</v>
      </c>
      <c r="B16" s="88" t="s">
        <v>112</v>
      </c>
      <c r="C16" s="25">
        <v>6.1999999999999998E-3</v>
      </c>
      <c r="D16" s="24"/>
      <c r="E16" s="25">
        <v>7.1999999999999998E-3</v>
      </c>
      <c r="F16" s="24"/>
      <c r="G16" s="16">
        <f t="shared" si="5"/>
        <v>100</v>
      </c>
      <c r="H16" s="22">
        <v>6.1999999999999998E-3</v>
      </c>
      <c r="I16" s="25">
        <v>7.1999999999999998E-3</v>
      </c>
      <c r="J16" s="22">
        <v>5.1999999999999998E-3</v>
      </c>
      <c r="K16" s="25">
        <v>5.1000000000000004E-3</v>
      </c>
      <c r="L16" s="16">
        <f t="shared" si="2"/>
        <v>83.9</v>
      </c>
      <c r="M16" s="16">
        <f t="shared" si="3"/>
        <v>70.8</v>
      </c>
      <c r="N16" s="16">
        <f t="shared" si="0"/>
        <v>83.9</v>
      </c>
      <c r="O16" s="16">
        <f t="shared" si="4"/>
        <v>70.8</v>
      </c>
      <c r="P16" s="26">
        <f>ROUND(K16/J16*100,1)</f>
        <v>98.1</v>
      </c>
    </row>
    <row r="17" spans="1:16" s="83" customFormat="1" ht="31.2" x14ac:dyDescent="0.3">
      <c r="A17" s="147" t="s">
        <v>55</v>
      </c>
      <c r="B17" s="89" t="s">
        <v>111</v>
      </c>
      <c r="C17" s="25">
        <v>0.26</v>
      </c>
      <c r="D17" s="24"/>
      <c r="E17" s="25">
        <v>0.27200000000000002</v>
      </c>
      <c r="F17" s="24"/>
      <c r="G17" s="16">
        <f t="shared" ref="G17:G32" si="6">ROUND(I17/E17*100,1)</f>
        <v>100</v>
      </c>
      <c r="H17" s="22">
        <v>0.26</v>
      </c>
      <c r="I17" s="25">
        <v>0.27200000000000002</v>
      </c>
      <c r="J17" s="21">
        <v>0.245</v>
      </c>
      <c r="K17" s="25">
        <v>0.23699999999999999</v>
      </c>
      <c r="L17" s="16">
        <f t="shared" si="2"/>
        <v>94.2</v>
      </c>
      <c r="M17" s="16">
        <f t="shared" si="3"/>
        <v>87.1</v>
      </c>
      <c r="N17" s="16">
        <f t="shared" si="0"/>
        <v>94.2</v>
      </c>
      <c r="O17" s="16">
        <f t="shared" si="4"/>
        <v>87.1</v>
      </c>
      <c r="P17" s="26">
        <f t="shared" ref="P17:P18" si="7">ROUND(K17/J17*100,1)</f>
        <v>96.7</v>
      </c>
    </row>
    <row r="18" spans="1:16" s="83" customFormat="1" ht="31.2" x14ac:dyDescent="0.3">
      <c r="A18" s="147" t="s">
        <v>56</v>
      </c>
      <c r="B18" s="89" t="s">
        <v>113</v>
      </c>
      <c r="C18" s="49">
        <v>0.19</v>
      </c>
      <c r="D18" s="24"/>
      <c r="E18" s="49">
        <v>0.26300000000000001</v>
      </c>
      <c r="F18" s="24"/>
      <c r="G18" s="16">
        <f t="shared" si="6"/>
        <v>100</v>
      </c>
      <c r="H18" s="22">
        <v>0.19</v>
      </c>
      <c r="I18" s="49">
        <v>0.26300000000000001</v>
      </c>
      <c r="J18" s="21">
        <v>0.17599999999999999</v>
      </c>
      <c r="K18" s="49">
        <v>0.246</v>
      </c>
      <c r="L18" s="16">
        <f t="shared" si="2"/>
        <v>92.6</v>
      </c>
      <c r="M18" s="16">
        <f t="shared" si="3"/>
        <v>93.5</v>
      </c>
      <c r="N18" s="16">
        <f t="shared" si="0"/>
        <v>92.6</v>
      </c>
      <c r="O18" s="16">
        <f t="shared" si="4"/>
        <v>93.5</v>
      </c>
      <c r="P18" s="26">
        <f t="shared" si="7"/>
        <v>139.80000000000001</v>
      </c>
    </row>
    <row r="19" spans="1:16" s="83" customFormat="1" ht="26.4" customHeight="1" x14ac:dyDescent="0.3">
      <c r="A19" s="147" t="s">
        <v>73</v>
      </c>
      <c r="B19" s="87" t="s">
        <v>114</v>
      </c>
      <c r="C19" s="49">
        <v>2.48</v>
      </c>
      <c r="D19" s="24"/>
      <c r="E19" s="49">
        <v>2.395</v>
      </c>
      <c r="F19" s="24"/>
      <c r="G19" s="16">
        <f t="shared" si="6"/>
        <v>100</v>
      </c>
      <c r="H19" s="22">
        <v>2.48</v>
      </c>
      <c r="I19" s="49">
        <v>2.395</v>
      </c>
      <c r="J19" s="21">
        <v>3.105</v>
      </c>
      <c r="K19" s="49">
        <v>3.294</v>
      </c>
      <c r="L19" s="16">
        <f t="shared" si="2"/>
        <v>125.2</v>
      </c>
      <c r="M19" s="16">
        <f t="shared" si="3"/>
        <v>137.5</v>
      </c>
      <c r="N19" s="16">
        <f t="shared" si="0"/>
        <v>125.2</v>
      </c>
      <c r="O19" s="16">
        <f t="shared" si="4"/>
        <v>137.5</v>
      </c>
      <c r="P19" s="26">
        <f>ROUND(K19/J19*100,1)</f>
        <v>106.1</v>
      </c>
    </row>
    <row r="20" spans="1:16" s="83" customFormat="1" ht="31.2" x14ac:dyDescent="0.3">
      <c r="A20" s="147" t="s">
        <v>9</v>
      </c>
      <c r="B20" s="87" t="s">
        <v>115</v>
      </c>
      <c r="C20" s="49">
        <v>0.54</v>
      </c>
      <c r="D20" s="24"/>
      <c r="E20" s="49">
        <v>0.54</v>
      </c>
      <c r="F20" s="24"/>
      <c r="G20" s="16">
        <f t="shared" si="6"/>
        <v>100</v>
      </c>
      <c r="H20" s="22">
        <v>0.54</v>
      </c>
      <c r="I20" s="49">
        <v>0.54</v>
      </c>
      <c r="J20" s="21">
        <v>0.502</v>
      </c>
      <c r="K20" s="49">
        <v>0.52500000000000002</v>
      </c>
      <c r="L20" s="16">
        <f t="shared" si="2"/>
        <v>93</v>
      </c>
      <c r="M20" s="16">
        <f t="shared" si="3"/>
        <v>97.2</v>
      </c>
      <c r="N20" s="16">
        <f t="shared" si="0"/>
        <v>93</v>
      </c>
      <c r="O20" s="16">
        <f t="shared" si="4"/>
        <v>97.2</v>
      </c>
      <c r="P20" s="26">
        <f t="shared" si="1"/>
        <v>104.6</v>
      </c>
    </row>
    <row r="21" spans="1:16" s="83" customFormat="1" ht="31.2" x14ac:dyDescent="0.3">
      <c r="A21" s="147" t="s">
        <v>29</v>
      </c>
      <c r="B21" s="89" t="s">
        <v>116</v>
      </c>
      <c r="C21" s="49">
        <v>0.14399999999999999</v>
      </c>
      <c r="D21" s="24"/>
      <c r="E21" s="49">
        <v>0.14399999999999999</v>
      </c>
      <c r="F21" s="24"/>
      <c r="G21" s="16">
        <f t="shared" si="6"/>
        <v>100</v>
      </c>
      <c r="H21" s="21">
        <v>0.14399999999999999</v>
      </c>
      <c r="I21" s="49">
        <v>0.14399999999999999</v>
      </c>
      <c r="J21" s="21">
        <v>5.1999999999999998E-2</v>
      </c>
      <c r="K21" s="49">
        <v>6.0999999999999999E-2</v>
      </c>
      <c r="L21" s="16">
        <f t="shared" si="2"/>
        <v>36.1</v>
      </c>
      <c r="M21" s="16">
        <f t="shared" si="3"/>
        <v>42.4</v>
      </c>
      <c r="N21" s="16">
        <f t="shared" si="0"/>
        <v>36.1</v>
      </c>
      <c r="O21" s="16">
        <f t="shared" si="4"/>
        <v>42.4</v>
      </c>
      <c r="P21" s="26">
        <f t="shared" si="1"/>
        <v>117.3</v>
      </c>
    </row>
    <row r="22" spans="1:16" s="83" customFormat="1" ht="46.8" x14ac:dyDescent="0.3">
      <c r="A22" s="147" t="s">
        <v>10</v>
      </c>
      <c r="B22" s="87" t="s">
        <v>117</v>
      </c>
      <c r="C22" s="49">
        <v>1.7877000000000001</v>
      </c>
      <c r="D22" s="24"/>
      <c r="E22" s="25">
        <v>1.7877000000000001</v>
      </c>
      <c r="F22" s="24"/>
      <c r="G22" s="16">
        <f t="shared" si="6"/>
        <v>100</v>
      </c>
      <c r="H22" s="22">
        <v>1.7877000000000001</v>
      </c>
      <c r="I22" s="25">
        <v>1.7877000000000001</v>
      </c>
      <c r="J22" s="21">
        <v>1.0469999999999999</v>
      </c>
      <c r="K22" s="49">
        <v>0.89600000000000002</v>
      </c>
      <c r="L22" s="16">
        <f>ROUND(J22/C22*100,1)</f>
        <v>58.6</v>
      </c>
      <c r="M22" s="16">
        <f t="shared" si="3"/>
        <v>50.1</v>
      </c>
      <c r="N22" s="16">
        <f t="shared" si="0"/>
        <v>58.6</v>
      </c>
      <c r="O22" s="16">
        <f>ROUND(K22/I22*100,1)</f>
        <v>50.1</v>
      </c>
      <c r="P22" s="26">
        <f t="shared" si="1"/>
        <v>85.6</v>
      </c>
    </row>
    <row r="23" spans="1:16" s="83" customFormat="1" ht="46.8" x14ac:dyDescent="0.3">
      <c r="A23" s="147" t="s">
        <v>177</v>
      </c>
      <c r="B23" s="87"/>
      <c r="C23" s="49"/>
      <c r="D23" s="24"/>
      <c r="E23" s="58">
        <v>2.8700000000000002E-3</v>
      </c>
      <c r="F23" s="24"/>
      <c r="G23" s="16"/>
      <c r="H23" s="22"/>
      <c r="I23" s="27">
        <v>2.8700000000000002E-3</v>
      </c>
      <c r="J23" s="21"/>
      <c r="K23" s="27">
        <v>2.9819999999999998E-3</v>
      </c>
      <c r="L23" s="16"/>
      <c r="M23" s="16">
        <f t="shared" si="3"/>
        <v>103.9</v>
      </c>
      <c r="N23" s="16"/>
      <c r="O23" s="16">
        <f>ROUND(K23/I23*100,1)</f>
        <v>103.9</v>
      </c>
      <c r="P23" s="26"/>
    </row>
    <row r="24" spans="1:16" s="83" customFormat="1" ht="31.2" x14ac:dyDescent="0.3">
      <c r="A24" s="147" t="s">
        <v>27</v>
      </c>
      <c r="B24" s="88" t="s">
        <v>118</v>
      </c>
      <c r="C24" s="49">
        <v>4.0000000000000001E-3</v>
      </c>
      <c r="D24" s="24"/>
      <c r="E24" s="49">
        <v>4.0000000000000001E-3</v>
      </c>
      <c r="F24" s="24"/>
      <c r="G24" s="16">
        <f t="shared" si="6"/>
        <v>100</v>
      </c>
      <c r="H24" s="21">
        <v>4.0000000000000001E-3</v>
      </c>
      <c r="I24" s="25">
        <v>4.0000000000000001E-3</v>
      </c>
      <c r="J24" s="21">
        <v>2E-3</v>
      </c>
      <c r="K24" s="58">
        <v>2.0699999999999998E-3</v>
      </c>
      <c r="L24" s="16">
        <f t="shared" si="2"/>
        <v>50</v>
      </c>
      <c r="M24" s="16">
        <f t="shared" si="3"/>
        <v>51.8</v>
      </c>
      <c r="N24" s="16">
        <f t="shared" si="0"/>
        <v>50</v>
      </c>
      <c r="O24" s="16">
        <f>ROUND(K24/I24*100,1)</f>
        <v>51.8</v>
      </c>
      <c r="P24" s="26">
        <f>ROUND(K24/J24*100,1)</f>
        <v>103.5</v>
      </c>
    </row>
    <row r="25" spans="1:16" s="83" customFormat="1" ht="31.2" x14ac:dyDescent="0.3">
      <c r="A25" s="147" t="s">
        <v>28</v>
      </c>
      <c r="B25" s="89" t="s">
        <v>119</v>
      </c>
      <c r="C25" s="49">
        <v>6.0999999999999999E-2</v>
      </c>
      <c r="D25" s="21"/>
      <c r="E25" s="27">
        <v>6.8590999999999999E-2</v>
      </c>
      <c r="F25" s="21"/>
      <c r="G25" s="16">
        <f t="shared" si="6"/>
        <v>100</v>
      </c>
      <c r="H25" s="22">
        <v>8.4199999999999997E-2</v>
      </c>
      <c r="I25" s="27">
        <v>6.8590999999999999E-2</v>
      </c>
      <c r="J25" s="22">
        <v>7.8E-2</v>
      </c>
      <c r="K25" s="49">
        <v>6.9000000000000006E-2</v>
      </c>
      <c r="L25" s="16">
        <f>ROUND(J25/C25*100,1)</f>
        <v>127.9</v>
      </c>
      <c r="M25" s="16">
        <f t="shared" si="3"/>
        <v>100.6</v>
      </c>
      <c r="N25" s="16">
        <f>ROUND(J25/H25*100,1)</f>
        <v>92.6</v>
      </c>
      <c r="O25" s="16">
        <f>ROUND(K25/I25*100,1)</f>
        <v>100.6</v>
      </c>
      <c r="P25" s="26">
        <f t="shared" si="1"/>
        <v>88.5</v>
      </c>
    </row>
    <row r="26" spans="1:16" s="83" customFormat="1" ht="46.8" x14ac:dyDescent="0.3">
      <c r="A26" s="147" t="s">
        <v>59</v>
      </c>
      <c r="B26" s="90" t="s">
        <v>105</v>
      </c>
      <c r="C26" s="27">
        <v>6.9350000000000002E-3</v>
      </c>
      <c r="D26" s="21"/>
      <c r="E26" s="27">
        <v>9.0069999999999994E-3</v>
      </c>
      <c r="F26" s="21"/>
      <c r="G26" s="16">
        <f t="shared" si="6"/>
        <v>100</v>
      </c>
      <c r="H26" s="28">
        <v>6.9350000000000002E-3</v>
      </c>
      <c r="I26" s="27">
        <v>9.0069999999999994E-3</v>
      </c>
      <c r="J26" s="57">
        <v>9.9900000000000006E-3</v>
      </c>
      <c r="K26" s="58">
        <v>7.2199999999999999E-3</v>
      </c>
      <c r="L26" s="16">
        <f t="shared" si="2"/>
        <v>144.1</v>
      </c>
      <c r="M26" s="16">
        <f t="shared" si="3"/>
        <v>80.2</v>
      </c>
      <c r="N26" s="16">
        <f>ROUND(J26/H26*100,1)</f>
        <v>144.1</v>
      </c>
      <c r="O26" s="16">
        <f t="shared" si="4"/>
        <v>80.2</v>
      </c>
      <c r="P26" s="26">
        <f t="shared" si="1"/>
        <v>72.3</v>
      </c>
    </row>
    <row r="27" spans="1:16" s="83" customFormat="1" ht="46.8" x14ac:dyDescent="0.3">
      <c r="A27" s="147" t="s">
        <v>60</v>
      </c>
      <c r="B27" s="91" t="s">
        <v>120</v>
      </c>
      <c r="C27" s="58">
        <v>4.4999999999999999E-4</v>
      </c>
      <c r="D27" s="21"/>
      <c r="E27" s="27">
        <v>4.6299999999999998E-4</v>
      </c>
      <c r="F27" s="21"/>
      <c r="G27" s="16">
        <f t="shared" si="6"/>
        <v>100</v>
      </c>
      <c r="H27" s="28">
        <v>5.0900000000000001E-4</v>
      </c>
      <c r="I27" s="27">
        <v>4.6299999999999998E-4</v>
      </c>
      <c r="J27" s="57">
        <v>2.6999999999999999E-5</v>
      </c>
      <c r="K27" s="27">
        <v>2.5000000000000001E-5</v>
      </c>
      <c r="L27" s="16">
        <f>ROUND(J27/C27*100,1)</f>
        <v>6</v>
      </c>
      <c r="M27" s="16">
        <f t="shared" si="3"/>
        <v>5.4</v>
      </c>
      <c r="N27" s="16">
        <f>ROUND(J27/H27*100,1)</f>
        <v>5.3</v>
      </c>
      <c r="O27" s="16">
        <f t="shared" si="4"/>
        <v>5.4</v>
      </c>
      <c r="P27" s="26">
        <f>ROUND(K27/J27*100,1)</f>
        <v>92.6</v>
      </c>
    </row>
    <row r="28" spans="1:16" s="83" customFormat="1" ht="31.2" x14ac:dyDescent="0.3">
      <c r="A28" s="147" t="s">
        <v>30</v>
      </c>
      <c r="B28" s="88" t="s">
        <v>121</v>
      </c>
      <c r="C28" s="27">
        <v>1.46E-2</v>
      </c>
      <c r="D28" s="21"/>
      <c r="E28" s="27">
        <v>1.46E-2</v>
      </c>
      <c r="F28" s="21"/>
      <c r="G28" s="16">
        <f t="shared" si="6"/>
        <v>100</v>
      </c>
      <c r="H28" s="28">
        <v>1.46E-2</v>
      </c>
      <c r="I28" s="27">
        <v>1.46E-2</v>
      </c>
      <c r="J28" s="28">
        <v>1.4999999999999999E-2</v>
      </c>
      <c r="K28" s="27">
        <v>1.6299999999999999E-2</v>
      </c>
      <c r="L28" s="16">
        <f t="shared" si="2"/>
        <v>102.7</v>
      </c>
      <c r="M28" s="16">
        <f t="shared" si="3"/>
        <v>111.6</v>
      </c>
      <c r="N28" s="16">
        <f t="shared" si="0"/>
        <v>102.7</v>
      </c>
      <c r="O28" s="16">
        <f t="shared" si="4"/>
        <v>111.6</v>
      </c>
      <c r="P28" s="26">
        <f t="shared" si="1"/>
        <v>108.7</v>
      </c>
    </row>
    <row r="29" spans="1:16" s="83" customFormat="1" ht="46.8" x14ac:dyDescent="0.3">
      <c r="A29" s="147" t="s">
        <v>11</v>
      </c>
      <c r="B29" s="92" t="s">
        <v>122</v>
      </c>
      <c r="C29" s="58">
        <v>0.16558999999999999</v>
      </c>
      <c r="D29" s="21"/>
      <c r="E29" s="27">
        <v>0.16633600000000001</v>
      </c>
      <c r="F29" s="21"/>
      <c r="G29" s="16">
        <f>ROUND(I29/E29*100,1)</f>
        <v>100</v>
      </c>
      <c r="H29" s="22">
        <v>0.2329</v>
      </c>
      <c r="I29" s="27">
        <v>0.16633600000000001</v>
      </c>
      <c r="J29" s="22">
        <v>0.224</v>
      </c>
      <c r="K29" s="25">
        <v>0.19139999999999999</v>
      </c>
      <c r="L29" s="16">
        <f>ROUND(J29/C29*100,1)</f>
        <v>135.30000000000001</v>
      </c>
      <c r="M29" s="16">
        <f t="shared" si="3"/>
        <v>115.1</v>
      </c>
      <c r="N29" s="16">
        <f t="shared" si="0"/>
        <v>96.2</v>
      </c>
      <c r="O29" s="16">
        <f t="shared" si="4"/>
        <v>115.1</v>
      </c>
      <c r="P29" s="26">
        <f t="shared" si="1"/>
        <v>85.4</v>
      </c>
    </row>
    <row r="30" spans="1:16" s="83" customFormat="1" ht="62.4" x14ac:dyDescent="0.3">
      <c r="A30" s="147" t="s">
        <v>68</v>
      </c>
      <c r="B30" s="93" t="s">
        <v>106</v>
      </c>
      <c r="C30" s="58">
        <v>4.4400000000000004E-3</v>
      </c>
      <c r="D30" s="59"/>
      <c r="E30" s="27">
        <v>4.4429999999999999E-3</v>
      </c>
      <c r="F30" s="60"/>
      <c r="G30" s="16">
        <f t="shared" si="6"/>
        <v>100</v>
      </c>
      <c r="H30" s="60">
        <v>4.4400000000000004E-3</v>
      </c>
      <c r="I30" s="27">
        <v>4.4429999999999999E-3</v>
      </c>
      <c r="J30" s="22">
        <v>2.3E-3</v>
      </c>
      <c r="K30" s="25">
        <v>2.8999999999999998E-3</v>
      </c>
      <c r="L30" s="16">
        <f>ROUND(J30/C30*100,1)</f>
        <v>51.8</v>
      </c>
      <c r="M30" s="16">
        <f t="shared" si="3"/>
        <v>65.3</v>
      </c>
      <c r="N30" s="16">
        <f>ROUND(J30/H30*100,1)</f>
        <v>51.8</v>
      </c>
      <c r="O30" s="16">
        <f t="shared" si="4"/>
        <v>65.3</v>
      </c>
      <c r="P30" s="26">
        <f t="shared" si="1"/>
        <v>126.1</v>
      </c>
    </row>
    <row r="31" spans="1:16" s="83" customFormat="1" ht="46.8" x14ac:dyDescent="0.3">
      <c r="A31" s="147" t="s">
        <v>59</v>
      </c>
      <c r="B31" s="92" t="s">
        <v>123</v>
      </c>
      <c r="C31" s="58">
        <v>9.4900000000000002E-3</v>
      </c>
      <c r="D31" s="60"/>
      <c r="E31" s="27">
        <v>9.4879999999999999E-3</v>
      </c>
      <c r="F31" s="60"/>
      <c r="G31" s="16">
        <f t="shared" si="6"/>
        <v>100</v>
      </c>
      <c r="H31" s="60">
        <v>9.4900000000000002E-3</v>
      </c>
      <c r="I31" s="27">
        <v>9.4879999999999999E-3</v>
      </c>
      <c r="J31" s="57">
        <v>1.434E-2</v>
      </c>
      <c r="K31" s="58">
        <v>1.401E-2</v>
      </c>
      <c r="L31" s="16">
        <f>ROUND(J31/C31*100,1)</f>
        <v>151.1</v>
      </c>
      <c r="M31" s="16">
        <f t="shared" si="3"/>
        <v>147.69999999999999</v>
      </c>
      <c r="N31" s="16">
        <f>ROUND(J31/H31*100,1)</f>
        <v>151.1</v>
      </c>
      <c r="O31" s="16">
        <f t="shared" si="4"/>
        <v>147.69999999999999</v>
      </c>
      <c r="P31" s="26">
        <f t="shared" si="1"/>
        <v>97.7</v>
      </c>
    </row>
    <row r="32" spans="1:16" s="83" customFormat="1" ht="47.4" thickBot="1" x14ac:dyDescent="0.35">
      <c r="A32" s="149" t="s">
        <v>7</v>
      </c>
      <c r="B32" s="94" t="s">
        <v>124</v>
      </c>
      <c r="C32" s="44">
        <v>9.1999999999999998E-2</v>
      </c>
      <c r="D32" s="45"/>
      <c r="E32" s="44">
        <v>9.1999999999999998E-2</v>
      </c>
      <c r="F32" s="45"/>
      <c r="G32" s="18">
        <f t="shared" si="6"/>
        <v>100</v>
      </c>
      <c r="H32" s="45">
        <v>9.1999999999999998E-2</v>
      </c>
      <c r="I32" s="44">
        <v>9.1999999999999998E-2</v>
      </c>
      <c r="J32" s="50">
        <v>0.10100000000000001</v>
      </c>
      <c r="K32" s="44">
        <v>0.1004</v>
      </c>
      <c r="L32" s="18">
        <f>ROUND(J32/C32*100,1)</f>
        <v>109.8</v>
      </c>
      <c r="M32" s="18">
        <f t="shared" si="3"/>
        <v>109.1</v>
      </c>
      <c r="N32" s="18">
        <f>ROUND(J32/H32*100,1)</f>
        <v>109.8</v>
      </c>
      <c r="O32" s="18">
        <f>ROUND(K32/I32*100,1)</f>
        <v>109.1</v>
      </c>
      <c r="P32" s="61">
        <f t="shared" si="1"/>
        <v>99.4</v>
      </c>
    </row>
    <row r="33" spans="1:16" s="83" customFormat="1" ht="46.8" x14ac:dyDescent="0.3">
      <c r="A33" s="150" t="s">
        <v>26</v>
      </c>
      <c r="B33" s="95" t="s">
        <v>125</v>
      </c>
      <c r="C33" s="41"/>
      <c r="D33" s="42"/>
      <c r="E33" s="41"/>
      <c r="F33" s="42"/>
      <c r="G33" s="43"/>
      <c r="H33" s="42"/>
      <c r="I33" s="108"/>
      <c r="J33" s="42">
        <v>39539.78</v>
      </c>
      <c r="K33" s="41">
        <v>5593.6</v>
      </c>
      <c r="L33" s="43"/>
      <c r="M33" s="43"/>
      <c r="N33" s="43"/>
      <c r="O33" s="43"/>
      <c r="P33" s="62">
        <f>ROUND(K33/J33*100,1)</f>
        <v>14.1</v>
      </c>
    </row>
    <row r="34" spans="1:16" s="83" customFormat="1" ht="31.2" x14ac:dyDescent="0.3">
      <c r="A34" s="147" t="s">
        <v>16</v>
      </c>
      <c r="B34" s="87" t="s">
        <v>126</v>
      </c>
      <c r="C34" s="56">
        <v>2713.4</v>
      </c>
      <c r="D34" s="24">
        <f>C34*$D$9</f>
        <v>4924.8209999999999</v>
      </c>
      <c r="E34" s="24">
        <v>2884.7</v>
      </c>
      <c r="F34" s="35">
        <f>E34*$F$9</f>
        <v>5250.1539999999995</v>
      </c>
      <c r="G34" s="35">
        <f>ROUND(I34/F34*100,1)</f>
        <v>100</v>
      </c>
      <c r="H34" s="24">
        <v>5860.54</v>
      </c>
      <c r="I34" s="24">
        <v>5250.1</v>
      </c>
      <c r="J34" s="24">
        <v>5165.34</v>
      </c>
      <c r="K34" s="17">
        <v>4707.76</v>
      </c>
      <c r="L34" s="16">
        <f>ROUND(J34/D34*100,1)</f>
        <v>104.9</v>
      </c>
      <c r="M34" s="16">
        <f>ROUND(K34/F34*100,1)</f>
        <v>89.7</v>
      </c>
      <c r="N34" s="16">
        <f>ROUND(J34/H34*100,1)</f>
        <v>88.1</v>
      </c>
      <c r="O34" s="16">
        <f>ROUND(K34/I34*100,1)</f>
        <v>89.7</v>
      </c>
      <c r="P34" s="26">
        <f t="shared" si="1"/>
        <v>91.1</v>
      </c>
    </row>
    <row r="35" spans="1:16" s="83" customFormat="1" ht="46.8" x14ac:dyDescent="0.3">
      <c r="A35" s="147" t="s">
        <v>95</v>
      </c>
      <c r="B35" s="87" t="s">
        <v>107</v>
      </c>
      <c r="C35" s="56">
        <v>474.1</v>
      </c>
      <c r="D35" s="24">
        <f>C35*$D$9</f>
        <v>860.49149999999997</v>
      </c>
      <c r="E35" s="24">
        <v>493.1</v>
      </c>
      <c r="F35" s="35">
        <f>E35*$F$9</f>
        <v>897.44200000000012</v>
      </c>
      <c r="G35" s="35">
        <f t="shared" ref="G35:G56" si="8">ROUND(I35/F35*100,1)</f>
        <v>148.6</v>
      </c>
      <c r="H35" s="24">
        <v>1316.68</v>
      </c>
      <c r="I35" s="24">
        <v>1333.29</v>
      </c>
      <c r="J35" s="24">
        <v>1531.37</v>
      </c>
      <c r="K35" s="17">
        <v>1549.97</v>
      </c>
      <c r="L35" s="16">
        <f t="shared" ref="L35:L56" si="9">ROUND(J35/D35*100,1)</f>
        <v>178</v>
      </c>
      <c r="M35" s="16">
        <f t="shared" ref="M35:M56" si="10">ROUND(K35/F35*100,1)</f>
        <v>172.7</v>
      </c>
      <c r="N35" s="16">
        <f t="shared" si="0"/>
        <v>116.3</v>
      </c>
      <c r="O35" s="16">
        <f t="shared" si="4"/>
        <v>116.3</v>
      </c>
      <c r="P35" s="26">
        <f t="shared" si="1"/>
        <v>101.2</v>
      </c>
    </row>
    <row r="36" spans="1:16" s="83" customFormat="1" ht="31.2" x14ac:dyDescent="0.3">
      <c r="A36" s="147" t="s">
        <v>96</v>
      </c>
      <c r="B36" s="87" t="s">
        <v>127</v>
      </c>
      <c r="C36" s="56">
        <v>571.6</v>
      </c>
      <c r="D36" s="21">
        <f>C36*$D$9</f>
        <v>1037.454</v>
      </c>
      <c r="E36" s="24">
        <v>679.8</v>
      </c>
      <c r="F36" s="35">
        <f>E36*$F$9</f>
        <v>1237.2359999999999</v>
      </c>
      <c r="G36" s="35">
        <f t="shared" si="8"/>
        <v>100</v>
      </c>
      <c r="H36" s="24">
        <v>1238.44</v>
      </c>
      <c r="I36" s="24">
        <v>1237.2</v>
      </c>
      <c r="J36" s="24">
        <v>1486.1</v>
      </c>
      <c r="K36" s="17">
        <v>1038.99</v>
      </c>
      <c r="L36" s="16" t="s">
        <v>98</v>
      </c>
      <c r="M36" s="16">
        <f>ROUND(K36/F36*100,1)</f>
        <v>84</v>
      </c>
      <c r="N36" s="16">
        <f t="shared" si="0"/>
        <v>120</v>
      </c>
      <c r="O36" s="16">
        <f t="shared" si="4"/>
        <v>84</v>
      </c>
      <c r="P36" s="26">
        <f t="shared" si="1"/>
        <v>69.900000000000006</v>
      </c>
    </row>
    <row r="37" spans="1:16" s="83" customFormat="1" ht="46.8" x14ac:dyDescent="0.3">
      <c r="A37" s="148" t="s">
        <v>81</v>
      </c>
      <c r="B37" s="87" t="s">
        <v>128</v>
      </c>
      <c r="C37" s="56">
        <v>426.2</v>
      </c>
      <c r="D37" s="17">
        <f>C37*$D$9</f>
        <v>773.553</v>
      </c>
      <c r="E37" s="24">
        <v>443.2</v>
      </c>
      <c r="F37" s="35">
        <f>E37*$F$9</f>
        <v>806.62400000000002</v>
      </c>
      <c r="G37" s="35">
        <f t="shared" si="8"/>
        <v>138.4</v>
      </c>
      <c r="H37" s="24">
        <v>1188.8499999999999</v>
      </c>
      <c r="I37" s="24">
        <v>1116.77</v>
      </c>
      <c r="J37" s="24">
        <v>1074.4000000000001</v>
      </c>
      <c r="K37" s="17">
        <v>2513.65</v>
      </c>
      <c r="L37" s="16">
        <f>ROUND(J37/D37*100,1)</f>
        <v>138.9</v>
      </c>
      <c r="M37" s="16">
        <f>ROUND(K37/F37*100,1)</f>
        <v>311.60000000000002</v>
      </c>
      <c r="N37" s="16">
        <f>ROUND(J37/H37*100,1)</f>
        <v>90.4</v>
      </c>
      <c r="O37" s="16">
        <f>ROUND(K37/I37*100,1)</f>
        <v>225.1</v>
      </c>
      <c r="P37" s="26">
        <f t="shared" si="1"/>
        <v>234</v>
      </c>
    </row>
    <row r="38" spans="1:16" s="83" customFormat="1" ht="62.4" x14ac:dyDescent="0.3">
      <c r="A38" s="148" t="s">
        <v>82</v>
      </c>
      <c r="B38" s="87" t="s">
        <v>129</v>
      </c>
      <c r="C38" s="56">
        <v>2131.1999999999998</v>
      </c>
      <c r="D38" s="17">
        <f>C38*$D$9</f>
        <v>3868.1279999999997</v>
      </c>
      <c r="E38" s="24">
        <v>2216.4</v>
      </c>
      <c r="F38" s="35">
        <f>E38*$F$9</f>
        <v>4033.8480000000004</v>
      </c>
      <c r="G38" s="35">
        <f t="shared" si="8"/>
        <v>151.1</v>
      </c>
      <c r="H38" s="24">
        <v>3868.13</v>
      </c>
      <c r="I38" s="24">
        <v>6093.92</v>
      </c>
      <c r="J38" s="24">
        <v>840.58</v>
      </c>
      <c r="K38" s="17">
        <v>3809.46</v>
      </c>
      <c r="L38" s="16">
        <f>ROUND(J38/D38*100,1)</f>
        <v>21.7</v>
      </c>
      <c r="M38" s="16">
        <f>ROUND(K38/F38*100,1)</f>
        <v>94.4</v>
      </c>
      <c r="N38" s="16">
        <f>ROUND(J38/H38*100,1)</f>
        <v>21.7</v>
      </c>
      <c r="O38" s="16">
        <f>ROUND(K38/I38*100,1)</f>
        <v>62.5</v>
      </c>
      <c r="P38" s="26">
        <f t="shared" si="1"/>
        <v>453.2</v>
      </c>
    </row>
    <row r="39" spans="1:16" s="83" customFormat="1" ht="31.2" x14ac:dyDescent="0.3">
      <c r="A39" s="147" t="s">
        <v>65</v>
      </c>
      <c r="B39" s="87" t="s">
        <v>130</v>
      </c>
      <c r="C39" s="56">
        <v>1896.5</v>
      </c>
      <c r="D39" s="24">
        <f>C39*$D$9</f>
        <v>3442.1475</v>
      </c>
      <c r="E39" s="24">
        <v>2015.9</v>
      </c>
      <c r="F39" s="35">
        <f>E39*$F$9</f>
        <v>3668.9380000000001</v>
      </c>
      <c r="G39" s="35">
        <f t="shared" si="8"/>
        <v>100</v>
      </c>
      <c r="H39" s="24">
        <v>4096.16</v>
      </c>
      <c r="I39" s="24">
        <v>3668.9</v>
      </c>
      <c r="J39" s="24">
        <v>3646.73</v>
      </c>
      <c r="K39" s="17">
        <v>2908.45</v>
      </c>
      <c r="L39" s="16">
        <f t="shared" si="9"/>
        <v>105.9</v>
      </c>
      <c r="M39" s="16">
        <f t="shared" si="10"/>
        <v>79.3</v>
      </c>
      <c r="N39" s="16">
        <f t="shared" si="0"/>
        <v>89</v>
      </c>
      <c r="O39" s="16">
        <f t="shared" si="4"/>
        <v>79.3</v>
      </c>
      <c r="P39" s="26">
        <f t="shared" si="1"/>
        <v>79.8</v>
      </c>
    </row>
    <row r="40" spans="1:16" s="83" customFormat="1" ht="31.2" x14ac:dyDescent="0.3">
      <c r="A40" s="147" t="s">
        <v>57</v>
      </c>
      <c r="B40" s="87" t="s">
        <v>131</v>
      </c>
      <c r="C40" s="56">
        <v>2180.1</v>
      </c>
      <c r="D40" s="24">
        <f>C40*$D$9</f>
        <v>3956.8814999999995</v>
      </c>
      <c r="E40" s="24">
        <v>2492.5</v>
      </c>
      <c r="F40" s="35">
        <f>E40*$F$9</f>
        <v>4536.3500000000004</v>
      </c>
      <c r="G40" s="35">
        <f t="shared" si="8"/>
        <v>100</v>
      </c>
      <c r="H40" s="24">
        <v>4708.6899999999996</v>
      </c>
      <c r="I40" s="24">
        <v>4536.3</v>
      </c>
      <c r="J40" s="24">
        <v>4571.8900000000003</v>
      </c>
      <c r="K40" s="17">
        <v>4059.65</v>
      </c>
      <c r="L40" s="16">
        <f t="shared" si="9"/>
        <v>115.5</v>
      </c>
      <c r="M40" s="16">
        <f t="shared" si="10"/>
        <v>89.5</v>
      </c>
      <c r="N40" s="16">
        <f t="shared" si="0"/>
        <v>97.1</v>
      </c>
      <c r="O40" s="16">
        <f t="shared" si="4"/>
        <v>89.5</v>
      </c>
      <c r="P40" s="26">
        <f t="shared" si="1"/>
        <v>88.8</v>
      </c>
    </row>
    <row r="41" spans="1:16" s="83" customFormat="1" ht="22.8" customHeight="1" x14ac:dyDescent="0.3">
      <c r="A41" s="147" t="s">
        <v>74</v>
      </c>
      <c r="B41" s="87" t="s">
        <v>132</v>
      </c>
      <c r="C41" s="56">
        <v>309.5</v>
      </c>
      <c r="D41" s="24">
        <f>C41*$D$9</f>
        <v>561.74249999999995</v>
      </c>
      <c r="E41" s="24">
        <v>329</v>
      </c>
      <c r="F41" s="35">
        <f>E41*$F$9</f>
        <v>598.78</v>
      </c>
      <c r="G41" s="35">
        <f t="shared" si="8"/>
        <v>100</v>
      </c>
      <c r="H41" s="24">
        <v>672.98</v>
      </c>
      <c r="I41" s="24">
        <v>598.79999999999995</v>
      </c>
      <c r="J41" s="24">
        <v>1140.75</v>
      </c>
      <c r="K41" s="17">
        <v>679.25</v>
      </c>
      <c r="L41" s="16">
        <f t="shared" si="9"/>
        <v>203.1</v>
      </c>
      <c r="M41" s="16">
        <f t="shared" si="10"/>
        <v>113.4</v>
      </c>
      <c r="N41" s="109">
        <f>ROUND(J41/H41*100,1)</f>
        <v>169.5</v>
      </c>
      <c r="O41" s="109">
        <f>ROUND(K41/I41*100,1)</f>
        <v>113.4</v>
      </c>
      <c r="P41" s="26">
        <f t="shared" si="1"/>
        <v>59.5</v>
      </c>
    </row>
    <row r="42" spans="1:16" s="83" customFormat="1" ht="31.2" x14ac:dyDescent="0.3">
      <c r="A42" s="147" t="s">
        <v>14</v>
      </c>
      <c r="B42" s="87" t="s">
        <v>133</v>
      </c>
      <c r="C42" s="56">
        <v>671.5</v>
      </c>
      <c r="D42" s="24">
        <f>C42*$D$9</f>
        <v>1218.7725</v>
      </c>
      <c r="E42" s="24">
        <v>713.7</v>
      </c>
      <c r="F42" s="35">
        <f>E42*$F$9</f>
        <v>1298.9340000000002</v>
      </c>
      <c r="G42" s="35">
        <f t="shared" si="8"/>
        <v>100</v>
      </c>
      <c r="H42" s="24">
        <v>1450.33</v>
      </c>
      <c r="I42" s="24">
        <v>1298.9000000000001</v>
      </c>
      <c r="J42" s="24">
        <v>1702.77</v>
      </c>
      <c r="K42" s="17">
        <v>1145.4000000000001</v>
      </c>
      <c r="L42" s="16">
        <f t="shared" si="9"/>
        <v>139.69999999999999</v>
      </c>
      <c r="M42" s="16">
        <f t="shared" si="10"/>
        <v>88.2</v>
      </c>
      <c r="N42" s="109">
        <f t="shared" si="0"/>
        <v>117.4</v>
      </c>
      <c r="O42" s="109">
        <f t="shared" si="4"/>
        <v>88.2</v>
      </c>
      <c r="P42" s="26">
        <f t="shared" si="1"/>
        <v>67.3</v>
      </c>
    </row>
    <row r="43" spans="1:16" s="83" customFormat="1" ht="31.2" x14ac:dyDescent="0.3">
      <c r="A43" s="147" t="s">
        <v>12</v>
      </c>
      <c r="B43" s="87" t="s">
        <v>134</v>
      </c>
      <c r="C43" s="56">
        <v>1374</v>
      </c>
      <c r="D43" s="24">
        <f>C43*$D$9</f>
        <v>2493.81</v>
      </c>
      <c r="E43" s="24">
        <v>1429.9</v>
      </c>
      <c r="F43" s="35">
        <f>E43*$F$9</f>
        <v>2602.4180000000001</v>
      </c>
      <c r="G43" s="35">
        <f t="shared" si="8"/>
        <v>105.6</v>
      </c>
      <c r="H43" s="24">
        <v>4248.68</v>
      </c>
      <c r="I43" s="24">
        <v>2748.67</v>
      </c>
      <c r="J43" s="24">
        <v>6212.86</v>
      </c>
      <c r="K43" s="17">
        <v>4884.72</v>
      </c>
      <c r="L43" s="16">
        <f t="shared" si="9"/>
        <v>249.1</v>
      </c>
      <c r="M43" s="16">
        <f t="shared" si="10"/>
        <v>187.7</v>
      </c>
      <c r="N43" s="16">
        <f t="shared" si="0"/>
        <v>146.19999999999999</v>
      </c>
      <c r="O43" s="16">
        <f t="shared" si="4"/>
        <v>177.7</v>
      </c>
      <c r="P43" s="26">
        <f t="shared" si="1"/>
        <v>78.599999999999994</v>
      </c>
    </row>
    <row r="44" spans="1:16" s="83" customFormat="1" ht="15.6" x14ac:dyDescent="0.3">
      <c r="A44" s="147" t="s">
        <v>184</v>
      </c>
      <c r="B44" s="87" t="s">
        <v>135</v>
      </c>
      <c r="C44" s="56">
        <v>1505.1</v>
      </c>
      <c r="D44" s="24">
        <f>C44*$D$9</f>
        <v>2731.7565</v>
      </c>
      <c r="E44" s="24">
        <v>1599.8</v>
      </c>
      <c r="F44" s="35">
        <f>E44*$F$9</f>
        <v>2911.636</v>
      </c>
      <c r="G44" s="35">
        <f t="shared" si="8"/>
        <v>100</v>
      </c>
      <c r="H44" s="24">
        <v>3349.08</v>
      </c>
      <c r="I44" s="24">
        <v>2911.6</v>
      </c>
      <c r="J44" s="24">
        <v>3957.12</v>
      </c>
      <c r="K44" s="17">
        <v>3872.69</v>
      </c>
      <c r="L44" s="16">
        <f t="shared" si="9"/>
        <v>144.9</v>
      </c>
      <c r="M44" s="16">
        <f t="shared" si="10"/>
        <v>133</v>
      </c>
      <c r="N44" s="16">
        <f t="shared" si="0"/>
        <v>118.2</v>
      </c>
      <c r="O44" s="16">
        <f t="shared" si="4"/>
        <v>133</v>
      </c>
      <c r="P44" s="26">
        <f t="shared" si="1"/>
        <v>97.9</v>
      </c>
    </row>
    <row r="45" spans="1:16" s="83" customFormat="1" ht="46.8" x14ac:dyDescent="0.3">
      <c r="A45" s="147" t="s">
        <v>178</v>
      </c>
      <c r="B45" s="87"/>
      <c r="C45" s="56"/>
      <c r="D45" s="24"/>
      <c r="E45" s="24">
        <v>18438.400000000001</v>
      </c>
      <c r="F45" s="35">
        <f>E45*$F$9</f>
        <v>33557.888000000006</v>
      </c>
      <c r="G45" s="35">
        <f t="shared" si="8"/>
        <v>100</v>
      </c>
      <c r="H45" s="24"/>
      <c r="I45" s="24">
        <v>33557.9</v>
      </c>
      <c r="J45" s="24"/>
      <c r="K45" s="17">
        <v>30720.77</v>
      </c>
      <c r="L45" s="16"/>
      <c r="M45" s="16">
        <f t="shared" si="10"/>
        <v>91.5</v>
      </c>
      <c r="N45" s="16"/>
      <c r="O45" s="16">
        <f t="shared" si="4"/>
        <v>91.5</v>
      </c>
      <c r="P45" s="26"/>
    </row>
    <row r="46" spans="1:16" s="83" customFormat="1" ht="31.2" x14ac:dyDescent="0.3">
      <c r="A46" s="147" t="s">
        <v>183</v>
      </c>
      <c r="B46" s="87" t="s">
        <v>136</v>
      </c>
      <c r="C46" s="56">
        <v>14042.2</v>
      </c>
      <c r="D46" s="24">
        <f>C46*$D$9</f>
        <v>25486.593000000001</v>
      </c>
      <c r="E46" s="24">
        <v>14603.9</v>
      </c>
      <c r="F46" s="35">
        <f>E46*$F$9</f>
        <v>26579.098000000002</v>
      </c>
      <c r="G46" s="35">
        <f t="shared" si="8"/>
        <v>159.80000000000001</v>
      </c>
      <c r="H46" s="24">
        <v>25946.89</v>
      </c>
      <c r="I46" s="24">
        <v>42486.22</v>
      </c>
      <c r="J46" s="24">
        <v>53450.71</v>
      </c>
      <c r="K46" s="17">
        <v>79782.960000000006</v>
      </c>
      <c r="L46" s="16">
        <f t="shared" si="9"/>
        <v>209.7</v>
      </c>
      <c r="M46" s="16">
        <f t="shared" si="10"/>
        <v>300.2</v>
      </c>
      <c r="N46" s="16">
        <f t="shared" si="0"/>
        <v>206</v>
      </c>
      <c r="O46" s="16">
        <f t="shared" si="4"/>
        <v>187.8</v>
      </c>
      <c r="P46" s="26">
        <f t="shared" si="1"/>
        <v>149.30000000000001</v>
      </c>
    </row>
    <row r="47" spans="1:16" s="83" customFormat="1" ht="31.2" x14ac:dyDescent="0.3">
      <c r="A47" s="147" t="s">
        <v>31</v>
      </c>
      <c r="B47" s="87" t="s">
        <v>137</v>
      </c>
      <c r="C47" s="56">
        <v>22141.7</v>
      </c>
      <c r="D47" s="24">
        <f>C47*$D$9</f>
        <v>40187.1855</v>
      </c>
      <c r="E47" s="24">
        <v>23192.7</v>
      </c>
      <c r="F47" s="35">
        <f>E47*$F$9</f>
        <v>42210.714</v>
      </c>
      <c r="G47" s="35">
        <f>ROUND(I47/F47*100,1)</f>
        <v>100</v>
      </c>
      <c r="H47" s="24">
        <v>44206.76</v>
      </c>
      <c r="I47" s="24">
        <v>42210.7</v>
      </c>
      <c r="J47" s="24">
        <v>39008.01</v>
      </c>
      <c r="K47" s="17">
        <v>34274.68</v>
      </c>
      <c r="L47" s="16">
        <f t="shared" si="9"/>
        <v>97.1</v>
      </c>
      <c r="M47" s="16">
        <f t="shared" si="10"/>
        <v>81.2</v>
      </c>
      <c r="N47" s="16">
        <f t="shared" si="0"/>
        <v>88.2</v>
      </c>
      <c r="O47" s="16">
        <f>ROUND(K47/I47*100,1)</f>
        <v>81.2</v>
      </c>
      <c r="P47" s="26">
        <f>ROUND(K47/J47*100,1)</f>
        <v>87.9</v>
      </c>
    </row>
    <row r="48" spans="1:16" s="83" customFormat="1" ht="31.2" x14ac:dyDescent="0.3">
      <c r="A48" s="147" t="s">
        <v>61</v>
      </c>
      <c r="B48" s="87" t="s">
        <v>138</v>
      </c>
      <c r="C48" s="56">
        <v>84701.1</v>
      </c>
      <c r="D48" s="24">
        <f>C48*$D$9</f>
        <v>153732.49650000001</v>
      </c>
      <c r="E48" s="24">
        <v>79186.3</v>
      </c>
      <c r="F48" s="35">
        <f>E48*$F$9</f>
        <v>144119.06600000002</v>
      </c>
      <c r="G48" s="35">
        <f t="shared" si="8"/>
        <v>100</v>
      </c>
      <c r="H48" s="24">
        <v>166799.76</v>
      </c>
      <c r="I48" s="24">
        <v>144119.1</v>
      </c>
      <c r="J48" s="24">
        <v>118508.67</v>
      </c>
      <c r="K48" s="17">
        <v>100665.09</v>
      </c>
      <c r="L48" s="16">
        <f t="shared" si="9"/>
        <v>77.099999999999994</v>
      </c>
      <c r="M48" s="16">
        <f t="shared" si="10"/>
        <v>69.8</v>
      </c>
      <c r="N48" s="16">
        <f t="shared" si="0"/>
        <v>71</v>
      </c>
      <c r="O48" s="16">
        <f t="shared" si="4"/>
        <v>69.8</v>
      </c>
      <c r="P48" s="26">
        <f t="shared" si="1"/>
        <v>84.9</v>
      </c>
    </row>
    <row r="49" spans="1:17" s="83" customFormat="1" ht="46.8" x14ac:dyDescent="0.3">
      <c r="A49" s="147" t="s">
        <v>62</v>
      </c>
      <c r="B49" s="87" t="s">
        <v>139</v>
      </c>
      <c r="C49" s="56">
        <v>124728.5</v>
      </c>
      <c r="D49" s="24">
        <f>C49*$D$9</f>
        <v>226382.22749999998</v>
      </c>
      <c r="E49" s="24">
        <v>124728.5</v>
      </c>
      <c r="F49" s="35">
        <f>E49*$F$9</f>
        <v>227005.87</v>
      </c>
      <c r="G49" s="35">
        <f t="shared" si="8"/>
        <v>100</v>
      </c>
      <c r="H49" s="24">
        <v>226382.23</v>
      </c>
      <c r="I49" s="24">
        <v>227005.9</v>
      </c>
      <c r="J49" s="24">
        <v>74473.86</v>
      </c>
      <c r="K49" s="17">
        <v>96328.77</v>
      </c>
      <c r="L49" s="16">
        <f>ROUND(J49/D49*100,1)</f>
        <v>32.9</v>
      </c>
      <c r="M49" s="16">
        <f t="shared" si="10"/>
        <v>42.4</v>
      </c>
      <c r="N49" s="109">
        <f t="shared" si="0"/>
        <v>32.9</v>
      </c>
      <c r="O49" s="109">
        <f t="shared" si="4"/>
        <v>42.4</v>
      </c>
      <c r="P49" s="26">
        <f t="shared" si="1"/>
        <v>129.30000000000001</v>
      </c>
    </row>
    <row r="50" spans="1:17" s="83" customFormat="1" ht="31.2" x14ac:dyDescent="0.3">
      <c r="A50" s="147" t="s">
        <v>182</v>
      </c>
      <c r="B50" s="87" t="s">
        <v>140</v>
      </c>
      <c r="C50" s="56">
        <v>81334.100000000006</v>
      </c>
      <c r="D50" s="24">
        <f>C50*$D$9</f>
        <v>147621.3915</v>
      </c>
      <c r="E50" s="24">
        <v>84587.5</v>
      </c>
      <c r="F50" s="35">
        <f>E50*$F$9</f>
        <v>153949.25</v>
      </c>
      <c r="G50" s="35">
        <f t="shared" si="8"/>
        <v>178.1</v>
      </c>
      <c r="H50" s="24">
        <v>260187.46</v>
      </c>
      <c r="I50" s="24">
        <v>274194.87</v>
      </c>
      <c r="J50" s="24">
        <v>238432.8</v>
      </c>
      <c r="K50" s="17">
        <v>240261.56</v>
      </c>
      <c r="L50" s="16">
        <f t="shared" si="9"/>
        <v>161.5</v>
      </c>
      <c r="M50" s="16">
        <f t="shared" si="10"/>
        <v>156.1</v>
      </c>
      <c r="N50" s="16">
        <f t="shared" si="0"/>
        <v>91.6</v>
      </c>
      <c r="O50" s="16">
        <f t="shared" si="4"/>
        <v>87.6</v>
      </c>
      <c r="P50" s="26">
        <f t="shared" si="1"/>
        <v>100.8</v>
      </c>
    </row>
    <row r="51" spans="1:17" s="83" customFormat="1" ht="31.2" x14ac:dyDescent="0.3">
      <c r="A51" s="147" t="s">
        <v>15</v>
      </c>
      <c r="B51" s="87" t="s">
        <v>141</v>
      </c>
      <c r="C51" s="56">
        <v>36086.5</v>
      </c>
      <c r="D51" s="24">
        <f>C51*$D$9</f>
        <v>65496.997499999998</v>
      </c>
      <c r="E51" s="24">
        <v>37316</v>
      </c>
      <c r="F51" s="35">
        <f>E51*$F$9</f>
        <v>67915.12</v>
      </c>
      <c r="G51" s="35">
        <f t="shared" si="8"/>
        <v>100</v>
      </c>
      <c r="H51" s="24">
        <v>71149.55</v>
      </c>
      <c r="I51" s="24">
        <v>67915.100000000006</v>
      </c>
      <c r="J51" s="24">
        <v>84807.13</v>
      </c>
      <c r="K51" s="17">
        <v>71988.92</v>
      </c>
      <c r="L51" s="16">
        <f t="shared" si="9"/>
        <v>129.5</v>
      </c>
      <c r="M51" s="16">
        <f t="shared" si="10"/>
        <v>106</v>
      </c>
      <c r="N51" s="16">
        <f t="shared" si="0"/>
        <v>119.2</v>
      </c>
      <c r="O51" s="16">
        <f t="shared" si="4"/>
        <v>106</v>
      </c>
      <c r="P51" s="26">
        <f>ROUND(K51/J51*100,1)</f>
        <v>84.9</v>
      </c>
    </row>
    <row r="52" spans="1:17" s="83" customFormat="1" ht="46.8" x14ac:dyDescent="0.3">
      <c r="A52" s="147" t="s">
        <v>69</v>
      </c>
      <c r="B52" s="87" t="s">
        <v>142</v>
      </c>
      <c r="C52" s="56">
        <v>36555.1</v>
      </c>
      <c r="D52" s="24">
        <f>C52*$D$9</f>
        <v>66347.506499999989</v>
      </c>
      <c r="E52" s="24">
        <v>38662.5</v>
      </c>
      <c r="F52" s="35">
        <f>E52*$F$9</f>
        <v>70365.75</v>
      </c>
      <c r="G52" s="35">
        <f t="shared" si="8"/>
        <v>100</v>
      </c>
      <c r="H52" s="24">
        <v>71987.039999999994</v>
      </c>
      <c r="I52" s="24">
        <v>70365.7</v>
      </c>
      <c r="J52" s="24">
        <v>100665.98</v>
      </c>
      <c r="K52" s="17">
        <v>81904.460000000006</v>
      </c>
      <c r="L52" s="16">
        <f t="shared" si="9"/>
        <v>151.69999999999999</v>
      </c>
      <c r="M52" s="16">
        <f t="shared" si="10"/>
        <v>116.4</v>
      </c>
      <c r="N52" s="16">
        <f t="shared" si="0"/>
        <v>139.80000000000001</v>
      </c>
      <c r="O52" s="16">
        <f t="shared" si="4"/>
        <v>116.4</v>
      </c>
      <c r="P52" s="26">
        <f t="shared" si="1"/>
        <v>81.400000000000006</v>
      </c>
      <c r="Q52" s="110"/>
    </row>
    <row r="53" spans="1:17" s="83" customFormat="1" ht="46.8" x14ac:dyDescent="0.3">
      <c r="A53" s="147" t="s">
        <v>66</v>
      </c>
      <c r="B53" s="87" t="s">
        <v>143</v>
      </c>
      <c r="C53" s="56">
        <v>109758.2</v>
      </c>
      <c r="D53" s="24">
        <f>C53*$D$9</f>
        <v>199211.133</v>
      </c>
      <c r="E53" s="24">
        <v>101250.1</v>
      </c>
      <c r="F53" s="35">
        <f>E53*$F$9</f>
        <v>184275.18200000003</v>
      </c>
      <c r="G53" s="35">
        <f t="shared" si="8"/>
        <v>100</v>
      </c>
      <c r="H53" s="24">
        <v>216144.08</v>
      </c>
      <c r="I53" s="24">
        <v>184275.20000000001</v>
      </c>
      <c r="J53" s="24">
        <v>204128.41</v>
      </c>
      <c r="K53" s="17">
        <v>147283.97</v>
      </c>
      <c r="L53" s="16">
        <f t="shared" si="9"/>
        <v>102.5</v>
      </c>
      <c r="M53" s="16">
        <f t="shared" si="10"/>
        <v>79.900000000000006</v>
      </c>
      <c r="N53" s="16">
        <f t="shared" si="0"/>
        <v>94.4</v>
      </c>
      <c r="O53" s="16">
        <f t="shared" si="4"/>
        <v>79.900000000000006</v>
      </c>
      <c r="P53" s="26">
        <f t="shared" si="1"/>
        <v>72.2</v>
      </c>
      <c r="Q53" s="110"/>
    </row>
    <row r="54" spans="1:17" s="83" customFormat="1" ht="34.200000000000003" customHeight="1" thickBot="1" x14ac:dyDescent="0.35">
      <c r="A54" s="151" t="s">
        <v>181</v>
      </c>
      <c r="B54" s="96" t="s">
        <v>144</v>
      </c>
      <c r="C54" s="63">
        <v>2519.8000000000002</v>
      </c>
      <c r="D54" s="51">
        <f>C54*$D$9</f>
        <v>4573.4369999999999</v>
      </c>
      <c r="E54" s="67">
        <v>2620.6</v>
      </c>
      <c r="F54" s="37">
        <f>E54*$F$9</f>
        <v>4769.4920000000002</v>
      </c>
      <c r="G54" s="37">
        <f t="shared" si="8"/>
        <v>126</v>
      </c>
      <c r="H54" s="51">
        <v>4928.54</v>
      </c>
      <c r="I54" s="51">
        <v>6011.87</v>
      </c>
      <c r="J54" s="51">
        <v>4631</v>
      </c>
      <c r="K54" s="51">
        <v>5602.83</v>
      </c>
      <c r="L54" s="18">
        <f t="shared" si="9"/>
        <v>101.3</v>
      </c>
      <c r="M54" s="18">
        <f t="shared" si="10"/>
        <v>117.5</v>
      </c>
      <c r="N54" s="18">
        <f t="shared" si="0"/>
        <v>94</v>
      </c>
      <c r="O54" s="18">
        <f t="shared" si="4"/>
        <v>93.2</v>
      </c>
      <c r="P54" s="61">
        <f t="shared" si="1"/>
        <v>121</v>
      </c>
      <c r="Q54" s="110"/>
    </row>
    <row r="55" spans="1:17" s="83" customFormat="1" ht="31.2" x14ac:dyDescent="0.3">
      <c r="A55" s="150" t="s">
        <v>25</v>
      </c>
      <c r="B55" s="97" t="s">
        <v>145</v>
      </c>
      <c r="C55" s="64">
        <v>3726.3</v>
      </c>
      <c r="D55" s="65">
        <f>C55*$D$9</f>
        <v>6763.2345000000005</v>
      </c>
      <c r="E55" s="65">
        <v>3875.3</v>
      </c>
      <c r="F55" s="38">
        <f>E55*$F$9</f>
        <v>7053.0460000000003</v>
      </c>
      <c r="G55" s="38">
        <f t="shared" si="8"/>
        <v>562.20000000000005</v>
      </c>
      <c r="H55" s="65">
        <v>21014.66</v>
      </c>
      <c r="I55" s="65">
        <v>39652.17</v>
      </c>
      <c r="J55" s="65">
        <v>26387.13</v>
      </c>
      <c r="K55" s="52">
        <v>38587.760000000002</v>
      </c>
      <c r="L55" s="66">
        <f t="shared" si="9"/>
        <v>390.2</v>
      </c>
      <c r="M55" s="66">
        <f t="shared" si="10"/>
        <v>547.1</v>
      </c>
      <c r="N55" s="66">
        <f>ROUND(J55/H55*100,1)</f>
        <v>125.6</v>
      </c>
      <c r="O55" s="15">
        <f t="shared" si="4"/>
        <v>97.3</v>
      </c>
      <c r="P55" s="55">
        <f t="shared" si="1"/>
        <v>146.19999999999999</v>
      </c>
      <c r="Q55" s="110"/>
    </row>
    <row r="56" spans="1:17" s="83" customFormat="1" ht="15.6" x14ac:dyDescent="0.3">
      <c r="A56" s="147" t="s">
        <v>23</v>
      </c>
      <c r="B56" s="87" t="s">
        <v>146</v>
      </c>
      <c r="C56" s="56">
        <v>13078.6</v>
      </c>
      <c r="D56" s="24">
        <f>C56*$D$9</f>
        <v>23737.659</v>
      </c>
      <c r="E56" s="24">
        <v>14173.9</v>
      </c>
      <c r="F56" s="35">
        <f>E56*$F$9</f>
        <v>25796.498</v>
      </c>
      <c r="G56" s="35">
        <f t="shared" si="8"/>
        <v>98.8</v>
      </c>
      <c r="H56" s="24">
        <v>32705.98</v>
      </c>
      <c r="I56" s="24">
        <v>25474.22</v>
      </c>
      <c r="J56" s="24">
        <v>33795.54</v>
      </c>
      <c r="K56" s="17">
        <v>25624.880000000001</v>
      </c>
      <c r="L56" s="16">
        <f t="shared" si="9"/>
        <v>142.4</v>
      </c>
      <c r="M56" s="16">
        <f t="shared" si="10"/>
        <v>99.3</v>
      </c>
      <c r="N56" s="16">
        <f t="shared" ref="N56:N72" si="11">ROUND(J56/H56*100,1)</f>
        <v>103.3</v>
      </c>
      <c r="O56" s="16">
        <f t="shared" si="4"/>
        <v>100.6</v>
      </c>
      <c r="P56" s="26">
        <f t="shared" si="1"/>
        <v>75.8</v>
      </c>
      <c r="Q56" s="110"/>
    </row>
    <row r="57" spans="1:17" s="83" customFormat="1" ht="31.2" x14ac:dyDescent="0.3">
      <c r="A57" s="147" t="s">
        <v>18</v>
      </c>
      <c r="B57" s="87" t="s">
        <v>101</v>
      </c>
      <c r="C57" s="56"/>
      <c r="D57" s="56"/>
      <c r="E57" s="56"/>
      <c r="F57" s="35"/>
      <c r="G57" s="35"/>
      <c r="H57" s="24">
        <v>72.52</v>
      </c>
      <c r="I57" s="24">
        <v>193.63</v>
      </c>
      <c r="J57" s="24">
        <v>72.709999999999994</v>
      </c>
      <c r="K57" s="17">
        <v>117.99</v>
      </c>
      <c r="L57" s="16"/>
      <c r="M57" s="16"/>
      <c r="N57" s="16">
        <f t="shared" si="11"/>
        <v>100.3</v>
      </c>
      <c r="O57" s="16">
        <f t="shared" si="4"/>
        <v>60.9</v>
      </c>
      <c r="P57" s="26">
        <f>ROUND(K57/J57*100,1)</f>
        <v>162.30000000000001</v>
      </c>
      <c r="Q57" s="110"/>
    </row>
    <row r="58" spans="1:17" s="83" customFormat="1" ht="15.6" x14ac:dyDescent="0.3">
      <c r="A58" s="147" t="s">
        <v>23</v>
      </c>
      <c r="B58" s="87" t="s">
        <v>147</v>
      </c>
      <c r="C58" s="56"/>
      <c r="D58" s="56"/>
      <c r="E58" s="56"/>
      <c r="F58" s="35"/>
      <c r="G58" s="35"/>
      <c r="H58" s="24">
        <v>1699.56</v>
      </c>
      <c r="I58" s="24">
        <v>1522.53</v>
      </c>
      <c r="J58" s="24">
        <v>1528.48</v>
      </c>
      <c r="K58" s="17">
        <v>1395.85</v>
      </c>
      <c r="L58" s="16"/>
      <c r="M58" s="16"/>
      <c r="N58" s="16">
        <f t="shared" si="11"/>
        <v>89.9</v>
      </c>
      <c r="O58" s="16">
        <f t="shared" si="4"/>
        <v>91.7</v>
      </c>
      <c r="P58" s="26">
        <f t="shared" si="1"/>
        <v>91.3</v>
      </c>
      <c r="Q58" s="110"/>
    </row>
    <row r="59" spans="1:17" s="83" customFormat="1" ht="46.8" x14ac:dyDescent="0.3">
      <c r="A59" s="147" t="s">
        <v>71</v>
      </c>
      <c r="B59" s="87" t="s">
        <v>148</v>
      </c>
      <c r="C59" s="56"/>
      <c r="D59" s="56"/>
      <c r="E59" s="56"/>
      <c r="F59" s="35"/>
      <c r="G59" s="35"/>
      <c r="H59" s="24">
        <v>961.18</v>
      </c>
      <c r="I59" s="24">
        <v>973.32</v>
      </c>
      <c r="J59" s="24">
        <v>1299.24</v>
      </c>
      <c r="K59" s="17">
        <v>1238.44</v>
      </c>
      <c r="L59" s="16"/>
      <c r="M59" s="16"/>
      <c r="N59" s="16">
        <f t="shared" si="11"/>
        <v>135.19999999999999</v>
      </c>
      <c r="O59" s="16">
        <f t="shared" si="4"/>
        <v>127.2</v>
      </c>
      <c r="P59" s="26">
        <f t="shared" si="1"/>
        <v>95.3</v>
      </c>
      <c r="Q59" s="110"/>
    </row>
    <row r="60" spans="1:17" s="83" customFormat="1" ht="15.6" x14ac:dyDescent="0.3">
      <c r="A60" s="147" t="s">
        <v>23</v>
      </c>
      <c r="B60" s="87" t="s">
        <v>149</v>
      </c>
      <c r="C60" s="56"/>
      <c r="D60" s="56"/>
      <c r="E60" s="56"/>
      <c r="F60" s="35"/>
      <c r="G60" s="35"/>
      <c r="H60" s="24">
        <v>3628.63</v>
      </c>
      <c r="I60" s="24">
        <v>3625</v>
      </c>
      <c r="J60" s="24">
        <v>5239.43</v>
      </c>
      <c r="K60" s="17">
        <v>3924.22</v>
      </c>
      <c r="L60" s="16"/>
      <c r="M60" s="16"/>
      <c r="N60" s="16">
        <f t="shared" si="11"/>
        <v>144.4</v>
      </c>
      <c r="O60" s="16">
        <f t="shared" si="4"/>
        <v>108.3</v>
      </c>
      <c r="P60" s="26">
        <f t="shared" si="1"/>
        <v>74.900000000000006</v>
      </c>
      <c r="Q60" s="110"/>
    </row>
    <row r="61" spans="1:17" s="83" customFormat="1" ht="31.2" x14ac:dyDescent="0.3">
      <c r="A61" s="147" t="s">
        <v>72</v>
      </c>
      <c r="B61" s="87" t="s">
        <v>150</v>
      </c>
      <c r="C61" s="56"/>
      <c r="D61" s="56"/>
      <c r="E61" s="56"/>
      <c r="F61" s="35"/>
      <c r="G61" s="35"/>
      <c r="H61" s="24">
        <v>1065.04</v>
      </c>
      <c r="I61" s="24">
        <v>997.94</v>
      </c>
      <c r="J61" s="24">
        <v>894.23</v>
      </c>
      <c r="K61" s="17">
        <v>689.56</v>
      </c>
      <c r="L61" s="16"/>
      <c r="M61" s="16"/>
      <c r="N61" s="16">
        <f t="shared" si="11"/>
        <v>84</v>
      </c>
      <c r="O61" s="16">
        <f t="shared" si="4"/>
        <v>69.099999999999994</v>
      </c>
      <c r="P61" s="26">
        <f t="shared" si="1"/>
        <v>77.099999999999994</v>
      </c>
      <c r="Q61" s="110"/>
    </row>
    <row r="62" spans="1:17" s="83" customFormat="1" ht="31.2" x14ac:dyDescent="0.3">
      <c r="A62" s="147" t="s">
        <v>57</v>
      </c>
      <c r="B62" s="87" t="s">
        <v>151</v>
      </c>
      <c r="C62" s="56"/>
      <c r="D62" s="56"/>
      <c r="E62" s="56"/>
      <c r="F62" s="35"/>
      <c r="G62" s="35"/>
      <c r="H62" s="24">
        <v>894.65</v>
      </c>
      <c r="I62" s="24">
        <v>1193.05</v>
      </c>
      <c r="J62" s="24">
        <v>803.59</v>
      </c>
      <c r="K62" s="17">
        <v>997.01</v>
      </c>
      <c r="L62" s="16"/>
      <c r="M62" s="16"/>
      <c r="N62" s="16">
        <f t="shared" si="11"/>
        <v>89.8</v>
      </c>
      <c r="O62" s="16">
        <f t="shared" si="4"/>
        <v>83.6</v>
      </c>
      <c r="P62" s="26">
        <f t="shared" si="1"/>
        <v>124.1</v>
      </c>
      <c r="Q62" s="110"/>
    </row>
    <row r="63" spans="1:17" s="83" customFormat="1" ht="15.6" x14ac:dyDescent="0.3">
      <c r="A63" s="147" t="s">
        <v>75</v>
      </c>
      <c r="B63" s="87" t="s">
        <v>152</v>
      </c>
      <c r="C63" s="56"/>
      <c r="D63" s="56"/>
      <c r="E63" s="56"/>
      <c r="F63" s="35"/>
      <c r="G63" s="35"/>
      <c r="H63" s="24">
        <v>1668.99</v>
      </c>
      <c r="I63" s="24">
        <v>1434.13</v>
      </c>
      <c r="J63" s="24">
        <v>3541.61</v>
      </c>
      <c r="K63" s="17">
        <v>2237.65</v>
      </c>
      <c r="L63" s="16"/>
      <c r="M63" s="16"/>
      <c r="N63" s="16">
        <f t="shared" si="11"/>
        <v>212.2</v>
      </c>
      <c r="O63" s="16">
        <f t="shared" si="4"/>
        <v>156</v>
      </c>
      <c r="P63" s="26">
        <f t="shared" si="1"/>
        <v>63.2</v>
      </c>
      <c r="Q63" s="110"/>
    </row>
    <row r="64" spans="1:17" s="83" customFormat="1" ht="30.6" customHeight="1" x14ac:dyDescent="0.3">
      <c r="A64" s="147" t="s">
        <v>24</v>
      </c>
      <c r="B64" s="87" t="s">
        <v>153</v>
      </c>
      <c r="C64" s="56"/>
      <c r="D64" s="56"/>
      <c r="E64" s="56"/>
      <c r="F64" s="35"/>
      <c r="G64" s="35"/>
      <c r="H64" s="24">
        <v>783.18</v>
      </c>
      <c r="I64" s="24">
        <v>701.41</v>
      </c>
      <c r="J64" s="24">
        <v>855.61</v>
      </c>
      <c r="K64" s="17">
        <v>601.15</v>
      </c>
      <c r="L64" s="16"/>
      <c r="M64" s="16"/>
      <c r="N64" s="16">
        <f t="shared" si="11"/>
        <v>109.2</v>
      </c>
      <c r="O64" s="16">
        <f>ROUND(K64/I64*100,1)</f>
        <v>85.7</v>
      </c>
      <c r="P64" s="26">
        <f t="shared" si="1"/>
        <v>70.3</v>
      </c>
      <c r="Q64" s="110"/>
    </row>
    <row r="65" spans="1:17" s="83" customFormat="1" ht="31.2" x14ac:dyDescent="0.3">
      <c r="A65" s="147" t="s">
        <v>19</v>
      </c>
      <c r="B65" s="87" t="s">
        <v>154</v>
      </c>
      <c r="C65" s="56"/>
      <c r="D65" s="56"/>
      <c r="E65" s="56"/>
      <c r="F65" s="35"/>
      <c r="G65" s="35"/>
      <c r="H65" s="24">
        <v>390.88</v>
      </c>
      <c r="I65" s="24">
        <v>395.81</v>
      </c>
      <c r="J65" s="24">
        <v>325.05</v>
      </c>
      <c r="K65" s="17">
        <v>296.89</v>
      </c>
      <c r="L65" s="16"/>
      <c r="M65" s="16"/>
      <c r="N65" s="16">
        <f t="shared" si="11"/>
        <v>83.2</v>
      </c>
      <c r="O65" s="16">
        <f t="shared" si="4"/>
        <v>75</v>
      </c>
      <c r="P65" s="26">
        <f t="shared" si="1"/>
        <v>91.3</v>
      </c>
      <c r="Q65" s="110"/>
    </row>
    <row r="66" spans="1:17" s="83" customFormat="1" ht="15.6" x14ac:dyDescent="0.3">
      <c r="A66" s="147" t="s">
        <v>23</v>
      </c>
      <c r="B66" s="87" t="s">
        <v>155</v>
      </c>
      <c r="C66" s="56"/>
      <c r="D66" s="56"/>
      <c r="E66" s="56"/>
      <c r="F66" s="35"/>
      <c r="G66" s="35"/>
      <c r="H66" s="24">
        <v>5987.15</v>
      </c>
      <c r="I66" s="24">
        <v>5205.07</v>
      </c>
      <c r="J66" s="24">
        <v>4142.47</v>
      </c>
      <c r="K66" s="17">
        <v>3471.51</v>
      </c>
      <c r="L66" s="16"/>
      <c r="M66" s="16"/>
      <c r="N66" s="16">
        <f t="shared" si="11"/>
        <v>69.2</v>
      </c>
      <c r="O66" s="16">
        <f t="shared" si="4"/>
        <v>66.7</v>
      </c>
      <c r="P66" s="26">
        <f t="shared" si="1"/>
        <v>83.8</v>
      </c>
      <c r="Q66" s="110"/>
    </row>
    <row r="67" spans="1:17" s="83" customFormat="1" ht="31.2" x14ac:dyDescent="0.3">
      <c r="A67" s="147" t="s">
        <v>20</v>
      </c>
      <c r="B67" s="87" t="s">
        <v>156</v>
      </c>
      <c r="C67" s="56"/>
      <c r="D67" s="56"/>
      <c r="E67" s="56"/>
      <c r="F67" s="35"/>
      <c r="G67" s="35"/>
      <c r="H67" s="24">
        <v>3798.74</v>
      </c>
      <c r="I67" s="24">
        <v>4003.25</v>
      </c>
      <c r="J67" s="24">
        <v>3631.82</v>
      </c>
      <c r="K67" s="17">
        <v>3913.48</v>
      </c>
      <c r="L67" s="16"/>
      <c r="M67" s="16"/>
      <c r="N67" s="16">
        <f t="shared" si="11"/>
        <v>95.6</v>
      </c>
      <c r="O67" s="16">
        <f t="shared" si="4"/>
        <v>97.8</v>
      </c>
      <c r="P67" s="26">
        <f t="shared" si="1"/>
        <v>107.8</v>
      </c>
      <c r="Q67" s="110"/>
    </row>
    <row r="68" spans="1:17" s="83" customFormat="1" ht="15.6" x14ac:dyDescent="0.3">
      <c r="A68" s="147" t="s">
        <v>23</v>
      </c>
      <c r="B68" s="87" t="s">
        <v>157</v>
      </c>
      <c r="C68" s="56"/>
      <c r="D68" s="56"/>
      <c r="E68" s="56"/>
      <c r="F68" s="35"/>
      <c r="G68" s="35"/>
      <c r="H68" s="24">
        <v>16570.73</v>
      </c>
      <c r="I68" s="24">
        <v>11296.73</v>
      </c>
      <c r="J68" s="24">
        <v>18999.650000000001</v>
      </c>
      <c r="K68" s="17">
        <v>13776.97</v>
      </c>
      <c r="L68" s="16"/>
      <c r="M68" s="16"/>
      <c r="N68" s="16">
        <f t="shared" si="11"/>
        <v>114.7</v>
      </c>
      <c r="O68" s="16">
        <f t="shared" si="4"/>
        <v>122</v>
      </c>
      <c r="P68" s="26">
        <f t="shared" si="1"/>
        <v>72.5</v>
      </c>
      <c r="Q68" s="110"/>
    </row>
    <row r="69" spans="1:17" s="83" customFormat="1" ht="31.2" x14ac:dyDescent="0.3">
      <c r="A69" s="147" t="s">
        <v>32</v>
      </c>
      <c r="B69" s="87" t="s">
        <v>104</v>
      </c>
      <c r="C69" s="56"/>
      <c r="D69" s="56"/>
      <c r="E69" s="56"/>
      <c r="F69" s="35"/>
      <c r="G69" s="35"/>
      <c r="H69" s="24">
        <v>319.62</v>
      </c>
      <c r="I69" s="24">
        <v>312.63</v>
      </c>
      <c r="J69" s="24">
        <v>232.42</v>
      </c>
      <c r="K69" s="17">
        <v>238.98</v>
      </c>
      <c r="L69" s="16"/>
      <c r="M69" s="16"/>
      <c r="N69" s="16">
        <f t="shared" si="11"/>
        <v>72.7</v>
      </c>
      <c r="O69" s="16">
        <f t="shared" si="4"/>
        <v>76.400000000000006</v>
      </c>
      <c r="P69" s="26">
        <f t="shared" si="1"/>
        <v>102.8</v>
      </c>
      <c r="Q69" s="110"/>
    </row>
    <row r="70" spans="1:17" s="83" customFormat="1" ht="31.2" x14ac:dyDescent="0.3">
      <c r="A70" s="147" t="s">
        <v>21</v>
      </c>
      <c r="B70" s="87" t="s">
        <v>158</v>
      </c>
      <c r="C70" s="56"/>
      <c r="D70" s="56"/>
      <c r="E70" s="56"/>
      <c r="F70" s="35"/>
      <c r="G70" s="35"/>
      <c r="H70" s="24">
        <v>103.79</v>
      </c>
      <c r="I70" s="24">
        <v>169.94</v>
      </c>
      <c r="J70" s="24">
        <v>100.71</v>
      </c>
      <c r="K70" s="17">
        <v>165.44</v>
      </c>
      <c r="L70" s="16"/>
      <c r="M70" s="16"/>
      <c r="N70" s="16">
        <f t="shared" si="11"/>
        <v>97</v>
      </c>
      <c r="O70" s="16">
        <f t="shared" si="4"/>
        <v>97.4</v>
      </c>
      <c r="P70" s="26">
        <f t="shared" si="1"/>
        <v>164.3</v>
      </c>
      <c r="Q70" s="110"/>
    </row>
    <row r="71" spans="1:17" s="83" customFormat="1" ht="15.6" x14ac:dyDescent="0.3">
      <c r="A71" s="147" t="s">
        <v>23</v>
      </c>
      <c r="B71" s="87" t="s">
        <v>159</v>
      </c>
      <c r="C71" s="56"/>
      <c r="D71" s="56"/>
      <c r="E71" s="56"/>
      <c r="F71" s="35"/>
      <c r="G71" s="35"/>
      <c r="H71" s="24">
        <v>3722.21</v>
      </c>
      <c r="I71" s="24">
        <v>2895.27</v>
      </c>
      <c r="J71" s="24">
        <v>3029.9</v>
      </c>
      <c r="K71" s="17">
        <v>2363.5700000000002</v>
      </c>
      <c r="L71" s="16"/>
      <c r="M71" s="16"/>
      <c r="N71" s="16">
        <f t="shared" si="11"/>
        <v>81.400000000000006</v>
      </c>
      <c r="O71" s="16">
        <f t="shared" si="4"/>
        <v>81.599999999999994</v>
      </c>
      <c r="P71" s="26">
        <f t="shared" si="1"/>
        <v>78</v>
      </c>
      <c r="Q71" s="110"/>
    </row>
    <row r="72" spans="1:17" s="83" customFormat="1" ht="31.8" thickBot="1" x14ac:dyDescent="0.35">
      <c r="A72" s="151" t="s">
        <v>22</v>
      </c>
      <c r="B72" s="98" t="s">
        <v>160</v>
      </c>
      <c r="C72" s="63"/>
      <c r="D72" s="63"/>
      <c r="E72" s="63"/>
      <c r="F72" s="37"/>
      <c r="G72" s="37"/>
      <c r="H72" s="67">
        <v>525.77</v>
      </c>
      <c r="I72" s="67">
        <v>553.09</v>
      </c>
      <c r="J72" s="67">
        <v>466.37</v>
      </c>
      <c r="K72" s="51">
        <v>562.69000000000005</v>
      </c>
      <c r="L72" s="18"/>
      <c r="M72" s="18"/>
      <c r="N72" s="18">
        <f t="shared" si="11"/>
        <v>88.7</v>
      </c>
      <c r="O72" s="18">
        <f>ROUND(K72/I72*100,1)</f>
        <v>101.7</v>
      </c>
      <c r="P72" s="61">
        <f t="shared" si="1"/>
        <v>120.7</v>
      </c>
      <c r="Q72" s="110"/>
    </row>
    <row r="73" spans="1:17" s="83" customFormat="1" x14ac:dyDescent="0.3">
      <c r="A73" s="152"/>
      <c r="B73" s="3"/>
      <c r="L73" s="111"/>
      <c r="M73" s="111"/>
      <c r="N73" s="111"/>
      <c r="O73" s="111"/>
    </row>
    <row r="74" spans="1:17" s="83" customFormat="1" x14ac:dyDescent="0.3">
      <c r="A74" s="153"/>
    </row>
    <row r="75" spans="1:17" s="83" customFormat="1" ht="18" x14ac:dyDescent="0.35">
      <c r="A75" s="154"/>
      <c r="B75" s="99"/>
      <c r="C75" s="10"/>
      <c r="D75" s="10"/>
      <c r="E75" s="10"/>
      <c r="F75" s="10"/>
      <c r="G75" s="10"/>
      <c r="H75" s="10"/>
      <c r="I75" s="4"/>
      <c r="J75" s="4"/>
      <c r="K75" s="4"/>
      <c r="L75" s="4"/>
      <c r="M75" s="4"/>
      <c r="N75" s="118"/>
      <c r="O75" s="118"/>
    </row>
    <row r="76" spans="1:17" s="83" customFormat="1" ht="18" x14ac:dyDescent="0.35">
      <c r="A76" s="154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7" s="83" customFormat="1" ht="18" x14ac:dyDescent="0.35">
      <c r="A77" s="154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7" s="83" customFormat="1" ht="18" x14ac:dyDescent="0.35">
      <c r="A78" s="154"/>
      <c r="B78" s="99"/>
      <c r="C78" s="6"/>
      <c r="D78" s="6"/>
      <c r="E78" s="6"/>
      <c r="F78" s="6"/>
      <c r="G78" s="6"/>
      <c r="H78" s="6"/>
      <c r="I78" s="4"/>
      <c r="J78" s="4"/>
      <c r="K78" s="4"/>
      <c r="L78" s="4"/>
      <c r="M78" s="4"/>
      <c r="N78" s="4"/>
      <c r="O78" s="4"/>
    </row>
    <row r="79" spans="1:17" s="83" customFormat="1" ht="18" x14ac:dyDescent="0.35">
      <c r="A79" s="154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7" s="83" customFormat="1" ht="18" x14ac:dyDescent="0.35">
      <c r="A80" s="154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8" x14ac:dyDescent="0.35">
      <c r="A81" s="154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8" x14ac:dyDescent="0.35">
      <c r="A82" s="155"/>
      <c r="B82" s="100"/>
      <c r="C82" s="9"/>
      <c r="D82" s="9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8" x14ac:dyDescent="0.35">
      <c r="A83" s="117"/>
      <c r="B83" s="117"/>
      <c r="C83" s="117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8" x14ac:dyDescent="0.35">
      <c r="A84" s="156"/>
      <c r="B84" s="10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</sheetData>
  <mergeCells count="13">
    <mergeCell ref="M2:O2"/>
    <mergeCell ref="B6:B8"/>
    <mergeCell ref="A83:C83"/>
    <mergeCell ref="N75:O75"/>
    <mergeCell ref="A3:P4"/>
    <mergeCell ref="A6:A8"/>
    <mergeCell ref="C6:F7"/>
    <mergeCell ref="J6:K7"/>
    <mergeCell ref="L6:M7"/>
    <mergeCell ref="N6:O7"/>
    <mergeCell ref="P6:P8"/>
    <mergeCell ref="H6:I7"/>
    <mergeCell ref="G6:G8"/>
  </mergeCells>
  <pageMargins left="0.39370078740157483" right="0" top="0.39370078740157483" bottom="0.19685039370078741" header="0.19685039370078741" footer="0.19685039370078741"/>
  <pageSetup paperSize="9" scale="63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75"/>
  <sheetViews>
    <sheetView topLeftCell="A2" zoomScale="110" zoomScaleNormal="110" workbookViewId="0">
      <pane xSplit="1" ySplit="7" topLeftCell="B58" activePane="bottomRight" state="frozen"/>
      <selection activeCell="A2" sqref="A2"/>
      <selection pane="topRight" activeCell="B2" sqref="B2"/>
      <selection pane="bottomLeft" activeCell="A6" sqref="A6"/>
      <selection pane="bottomRight" activeCell="E66" sqref="E66"/>
    </sheetView>
  </sheetViews>
  <sheetFormatPr defaultColWidth="8.88671875" defaultRowHeight="14.4" x14ac:dyDescent="0.3"/>
  <cols>
    <col min="1" max="1" width="71.88671875" style="1" customWidth="1"/>
    <col min="2" max="2" width="19.44140625" style="1" customWidth="1"/>
    <col min="3" max="3" width="19.109375" style="1" customWidth="1"/>
    <col min="4" max="16384" width="8.88671875" style="1"/>
  </cols>
  <sheetData>
    <row r="2" spans="1:3" ht="66" customHeight="1" x14ac:dyDescent="0.3">
      <c r="A2" s="119" t="s">
        <v>172</v>
      </c>
      <c r="B2" s="119"/>
      <c r="C2" s="119"/>
    </row>
    <row r="3" spans="1:3" ht="23.4" customHeight="1" x14ac:dyDescent="0.3">
      <c r="A3" s="119"/>
      <c r="B3" s="119"/>
      <c r="C3" s="119"/>
    </row>
    <row r="4" spans="1:3" ht="6.75" customHeight="1" thickBot="1" x14ac:dyDescent="0.3"/>
    <row r="5" spans="1:3" ht="15" customHeight="1" x14ac:dyDescent="0.3">
      <c r="A5" s="134" t="s">
        <v>0</v>
      </c>
      <c r="B5" s="137" t="s">
        <v>34</v>
      </c>
      <c r="C5" s="138"/>
    </row>
    <row r="6" spans="1:3" ht="14.25" customHeight="1" x14ac:dyDescent="0.3">
      <c r="A6" s="135"/>
      <c r="B6" s="139"/>
      <c r="C6" s="140"/>
    </row>
    <row r="7" spans="1:3" ht="15" customHeight="1" thickBot="1" x14ac:dyDescent="0.35">
      <c r="A7" s="136"/>
      <c r="B7" s="30" t="s">
        <v>76</v>
      </c>
      <c r="C7" s="31" t="s">
        <v>169</v>
      </c>
    </row>
    <row r="8" spans="1:3" ht="11.25" customHeight="1" x14ac:dyDescent="0.25">
      <c r="A8" s="32">
        <v>1</v>
      </c>
      <c r="B8" s="33">
        <v>2</v>
      </c>
      <c r="C8" s="34">
        <v>3</v>
      </c>
    </row>
    <row r="9" spans="1:3" ht="14.25" customHeight="1" x14ac:dyDescent="0.3">
      <c r="A9" s="40" t="s">
        <v>33</v>
      </c>
      <c r="B9" s="77">
        <v>893</v>
      </c>
      <c r="C9" s="78">
        <v>10244</v>
      </c>
    </row>
    <row r="10" spans="1:3" ht="12.75" customHeight="1" x14ac:dyDescent="0.3">
      <c r="A10" s="13" t="s">
        <v>35</v>
      </c>
      <c r="B10" s="70">
        <v>151617</v>
      </c>
      <c r="C10" s="72">
        <v>151918</v>
      </c>
    </row>
    <row r="11" spans="1:3" ht="15" customHeight="1" x14ac:dyDescent="0.3">
      <c r="A11" s="13" t="s">
        <v>6</v>
      </c>
      <c r="B11" s="70"/>
      <c r="C11" s="79"/>
    </row>
    <row r="12" spans="1:3" ht="15" customHeight="1" x14ac:dyDescent="0.3">
      <c r="A12" s="13" t="s">
        <v>83</v>
      </c>
      <c r="B12" s="70">
        <v>412009</v>
      </c>
      <c r="C12" s="72">
        <v>388015</v>
      </c>
    </row>
    <row r="13" spans="1:3" ht="18" customHeight="1" x14ac:dyDescent="0.3">
      <c r="A13" s="69" t="s">
        <v>166</v>
      </c>
      <c r="B13" s="70">
        <v>4253</v>
      </c>
      <c r="C13" s="72">
        <v>5738</v>
      </c>
    </row>
    <row r="14" spans="1:3" ht="29.25" customHeight="1" x14ac:dyDescent="0.3">
      <c r="A14" s="69" t="s">
        <v>165</v>
      </c>
      <c r="B14" s="70">
        <v>2525</v>
      </c>
      <c r="C14" s="72">
        <v>2484</v>
      </c>
    </row>
    <row r="15" spans="1:3" ht="28.5" customHeight="1" x14ac:dyDescent="0.3">
      <c r="A15" s="13" t="s">
        <v>84</v>
      </c>
      <c r="B15" s="70">
        <v>1806438</v>
      </c>
      <c r="C15" s="72">
        <v>1935205</v>
      </c>
    </row>
    <row r="16" spans="1:3" ht="15" customHeight="1" x14ac:dyDescent="0.3">
      <c r="A16" s="13" t="s">
        <v>85</v>
      </c>
      <c r="B16" s="70">
        <v>215700</v>
      </c>
      <c r="C16" s="72">
        <f>C17+C18</f>
        <v>247311</v>
      </c>
    </row>
    <row r="17" spans="1:3" ht="16.5" customHeight="1" x14ac:dyDescent="0.3">
      <c r="A17" s="13" t="s">
        <v>55</v>
      </c>
      <c r="B17" s="70">
        <v>125641</v>
      </c>
      <c r="C17" s="72">
        <v>121477</v>
      </c>
    </row>
    <row r="18" spans="1:3" ht="15" customHeight="1" x14ac:dyDescent="0.3">
      <c r="A18" s="13" t="s">
        <v>56</v>
      </c>
      <c r="B18" s="70">
        <v>90059</v>
      </c>
      <c r="C18" s="72">
        <v>125834</v>
      </c>
    </row>
    <row r="19" spans="1:3" ht="14.25" customHeight="1" x14ac:dyDescent="0.3">
      <c r="A19" s="13" t="s">
        <v>86</v>
      </c>
      <c r="B19" s="70">
        <v>1590738</v>
      </c>
      <c r="C19" s="72">
        <v>1687894</v>
      </c>
    </row>
    <row r="20" spans="1:3" ht="15.6" x14ac:dyDescent="0.3">
      <c r="A20" s="13" t="s">
        <v>87</v>
      </c>
      <c r="B20" s="70">
        <v>1080186</v>
      </c>
      <c r="C20" s="72">
        <v>1070255</v>
      </c>
    </row>
    <row r="21" spans="1:3" ht="17.25" customHeight="1" x14ac:dyDescent="0.3">
      <c r="A21" s="13" t="s">
        <v>88</v>
      </c>
      <c r="B21" s="70">
        <v>1928</v>
      </c>
      <c r="C21" s="72">
        <v>1931</v>
      </c>
    </row>
    <row r="22" spans="1:3" ht="13.5" customHeight="1" x14ac:dyDescent="0.3">
      <c r="A22" s="13" t="s">
        <v>89</v>
      </c>
      <c r="B22" s="70">
        <v>257460</v>
      </c>
      <c r="C22" s="72">
        <v>268915</v>
      </c>
    </row>
    <row r="23" spans="1:3" ht="13.5" customHeight="1" x14ac:dyDescent="0.3">
      <c r="A23" s="13" t="s">
        <v>36</v>
      </c>
      <c r="B23" s="70">
        <v>25407</v>
      </c>
      <c r="C23" s="72">
        <v>29516</v>
      </c>
    </row>
    <row r="24" spans="1:3" ht="31.5" customHeight="1" x14ac:dyDescent="0.3">
      <c r="A24" s="13" t="s">
        <v>37</v>
      </c>
      <c r="B24" s="70">
        <v>536373</v>
      </c>
      <c r="C24" s="72">
        <v>459296</v>
      </c>
    </row>
    <row r="25" spans="1:3" ht="29.25" customHeight="1" x14ac:dyDescent="0.3">
      <c r="A25" s="13" t="s">
        <v>170</v>
      </c>
      <c r="B25" s="70"/>
      <c r="C25" s="72">
        <v>1528</v>
      </c>
    </row>
    <row r="26" spans="1:3" ht="14.25" customHeight="1" x14ac:dyDescent="0.3">
      <c r="A26" s="13" t="s">
        <v>38</v>
      </c>
      <c r="B26" s="70">
        <v>15763</v>
      </c>
      <c r="C26" s="72">
        <v>16621</v>
      </c>
    </row>
    <row r="27" spans="1:3" ht="15.75" customHeight="1" x14ac:dyDescent="0.3">
      <c r="A27" s="13" t="s">
        <v>39</v>
      </c>
      <c r="B27" s="70">
        <v>459571</v>
      </c>
      <c r="C27" s="72">
        <v>427711</v>
      </c>
    </row>
    <row r="28" spans="1:3" ht="15" customHeight="1" x14ac:dyDescent="0.3">
      <c r="A28" s="13" t="s">
        <v>40</v>
      </c>
      <c r="B28" s="70">
        <v>915</v>
      </c>
      <c r="C28" s="72">
        <v>1007</v>
      </c>
    </row>
    <row r="29" spans="1:3" ht="13.5" customHeight="1" x14ac:dyDescent="0.3">
      <c r="A29" s="13" t="s">
        <v>41</v>
      </c>
      <c r="B29" s="70">
        <v>39798</v>
      </c>
      <c r="C29" s="72">
        <v>35333</v>
      </c>
    </row>
    <row r="30" spans="1:3" ht="30" customHeight="1" x14ac:dyDescent="0.3">
      <c r="A30" s="13" t="s">
        <v>59</v>
      </c>
      <c r="B30" s="70">
        <v>5120</v>
      </c>
      <c r="C30" s="72">
        <v>3698</v>
      </c>
    </row>
    <row r="31" spans="1:3" ht="31.5" customHeight="1" x14ac:dyDescent="0.3">
      <c r="A31" s="13" t="s">
        <v>60</v>
      </c>
      <c r="B31" s="70">
        <v>14</v>
      </c>
      <c r="C31" s="72">
        <v>13</v>
      </c>
    </row>
    <row r="32" spans="1:3" ht="16.5" customHeight="1" x14ac:dyDescent="0.3">
      <c r="A32" s="13" t="s">
        <v>54</v>
      </c>
      <c r="B32" s="70">
        <v>7397</v>
      </c>
      <c r="C32" s="72">
        <v>7910</v>
      </c>
    </row>
    <row r="33" spans="1:3" ht="31.5" customHeight="1" x14ac:dyDescent="0.3">
      <c r="A33" s="13" t="s">
        <v>77</v>
      </c>
      <c r="B33" s="70">
        <v>173</v>
      </c>
      <c r="C33" s="72">
        <v>171</v>
      </c>
    </row>
    <row r="34" spans="1:3" ht="16.5" customHeight="1" x14ac:dyDescent="0.3">
      <c r="A34" s="13" t="s">
        <v>48</v>
      </c>
      <c r="B34" s="70">
        <v>114789</v>
      </c>
      <c r="C34" s="72">
        <v>98056</v>
      </c>
    </row>
    <row r="35" spans="1:3" ht="31.5" customHeight="1" x14ac:dyDescent="0.3">
      <c r="A35" s="13" t="s">
        <v>67</v>
      </c>
      <c r="B35" s="70">
        <v>1138</v>
      </c>
      <c r="C35" s="72">
        <v>1495</v>
      </c>
    </row>
    <row r="36" spans="1:3" ht="33" customHeight="1" x14ac:dyDescent="0.3">
      <c r="A36" s="13" t="s">
        <v>59</v>
      </c>
      <c r="B36" s="70">
        <v>7349</v>
      </c>
      <c r="C36" s="72">
        <v>7177</v>
      </c>
    </row>
    <row r="37" spans="1:3" ht="32.25" customHeight="1" thickBot="1" x14ac:dyDescent="0.35">
      <c r="A37" s="68" t="s">
        <v>42</v>
      </c>
      <c r="B37" s="73">
        <v>48905</v>
      </c>
      <c r="C37" s="80">
        <v>48771</v>
      </c>
    </row>
    <row r="38" spans="1:3" ht="28.5" customHeight="1" x14ac:dyDescent="0.3">
      <c r="A38" s="12" t="s">
        <v>53</v>
      </c>
      <c r="B38" s="81">
        <v>35309027</v>
      </c>
      <c r="C38" s="82">
        <v>57300813</v>
      </c>
    </row>
    <row r="39" spans="1:3" ht="16.5" customHeight="1" x14ac:dyDescent="0.3">
      <c r="A39" s="13" t="s">
        <v>164</v>
      </c>
      <c r="B39" s="70">
        <v>783153016</v>
      </c>
      <c r="C39" s="71">
        <v>715193574</v>
      </c>
    </row>
    <row r="40" spans="1:3" ht="31.5" customHeight="1" x14ac:dyDescent="0.3">
      <c r="A40" s="13" t="s">
        <v>90</v>
      </c>
      <c r="B40" s="70">
        <v>630938342</v>
      </c>
      <c r="C40" s="71">
        <v>601412197</v>
      </c>
    </row>
    <row r="41" spans="1:3" ht="31.2" x14ac:dyDescent="0.3">
      <c r="A41" s="69" t="s">
        <v>168</v>
      </c>
      <c r="B41" s="70">
        <v>4569406</v>
      </c>
      <c r="C41" s="71">
        <v>14423343</v>
      </c>
    </row>
    <row r="42" spans="1:3" ht="46.8" x14ac:dyDescent="0.3">
      <c r="A42" s="69" t="s">
        <v>167</v>
      </c>
      <c r="B42" s="70">
        <v>2122447</v>
      </c>
      <c r="C42" s="71">
        <v>9462688</v>
      </c>
    </row>
    <row r="43" spans="1:3" ht="31.35" customHeight="1" x14ac:dyDescent="0.3">
      <c r="A43" s="13" t="s">
        <v>91</v>
      </c>
      <c r="B43" s="70">
        <v>2684550041</v>
      </c>
      <c r="C43" s="71">
        <v>2010662181</v>
      </c>
    </row>
    <row r="44" spans="1:3" ht="12.75" customHeight="1" x14ac:dyDescent="0.3">
      <c r="A44" s="13" t="s">
        <v>92</v>
      </c>
      <c r="B44" s="70">
        <v>869919279</v>
      </c>
      <c r="C44" s="72">
        <f>C45+C46</f>
        <v>864152047</v>
      </c>
    </row>
    <row r="45" spans="1:3" ht="13.5" customHeight="1" x14ac:dyDescent="0.3">
      <c r="A45" s="13" t="s">
        <v>65</v>
      </c>
      <c r="B45" s="70">
        <v>458179129</v>
      </c>
      <c r="C45" s="71">
        <v>353309760</v>
      </c>
    </row>
    <row r="46" spans="1:3" ht="17.25" customHeight="1" x14ac:dyDescent="0.3">
      <c r="A46" s="13" t="s">
        <v>163</v>
      </c>
      <c r="B46" s="70">
        <v>411740150</v>
      </c>
      <c r="C46" s="71">
        <v>510842287</v>
      </c>
    </row>
    <row r="47" spans="1:3" ht="16.5" customHeight="1" x14ac:dyDescent="0.3">
      <c r="A47" s="13" t="s">
        <v>162</v>
      </c>
      <c r="B47" s="70">
        <v>1814630762</v>
      </c>
      <c r="C47" s="71">
        <v>1146510134</v>
      </c>
    </row>
    <row r="48" spans="1:3" ht="15" customHeight="1" x14ac:dyDescent="0.3">
      <c r="A48" s="13" t="s">
        <v>161</v>
      </c>
      <c r="B48" s="70">
        <v>1439062437</v>
      </c>
      <c r="C48" s="71">
        <v>704349777</v>
      </c>
    </row>
    <row r="49" spans="1:3" ht="27.75" customHeight="1" x14ac:dyDescent="0.3">
      <c r="A49" s="13" t="s">
        <v>78</v>
      </c>
      <c r="B49" s="70">
        <v>3018027</v>
      </c>
      <c r="C49" s="71">
        <v>1943857</v>
      </c>
    </row>
    <row r="50" spans="1:3" ht="15.75" customHeight="1" x14ac:dyDescent="0.3">
      <c r="A50" s="13" t="s">
        <v>43</v>
      </c>
      <c r="B50" s="70">
        <v>438394824</v>
      </c>
      <c r="C50" s="71">
        <v>308015351</v>
      </c>
    </row>
    <row r="51" spans="1:3" ht="13.5" customHeight="1" x14ac:dyDescent="0.3">
      <c r="A51" s="13" t="s">
        <v>44</v>
      </c>
      <c r="B51" s="70">
        <v>157850170</v>
      </c>
      <c r="C51" s="71">
        <v>144177332</v>
      </c>
    </row>
    <row r="52" spans="1:3" ht="15.6" x14ac:dyDescent="0.3">
      <c r="A52" s="13" t="s">
        <v>45</v>
      </c>
      <c r="B52" s="70">
        <v>2122492066</v>
      </c>
      <c r="C52" s="71">
        <v>1778708871</v>
      </c>
    </row>
    <row r="53" spans="1:3" ht="30" customHeight="1" x14ac:dyDescent="0.3">
      <c r="A53" s="13" t="s">
        <v>171</v>
      </c>
      <c r="B53" s="70"/>
      <c r="C53" s="71">
        <v>46941335</v>
      </c>
    </row>
    <row r="54" spans="1:3" ht="14.25" customHeight="1" x14ac:dyDescent="0.3">
      <c r="A54" s="13" t="s">
        <v>46</v>
      </c>
      <c r="B54" s="70">
        <v>48907403</v>
      </c>
      <c r="C54" s="71">
        <v>80341436</v>
      </c>
    </row>
    <row r="55" spans="1:3" ht="14.25" customHeight="1" x14ac:dyDescent="0.3">
      <c r="A55" s="13" t="s">
        <v>47</v>
      </c>
      <c r="B55" s="70">
        <v>1552440801</v>
      </c>
      <c r="C55" s="71">
        <v>1211027372</v>
      </c>
    </row>
    <row r="56" spans="1:3" ht="64.5" hidden="1" customHeight="1" x14ac:dyDescent="0.25">
      <c r="A56" s="13" t="s">
        <v>13</v>
      </c>
      <c r="B56" s="73"/>
      <c r="C56" s="74"/>
    </row>
    <row r="57" spans="1:3" ht="66.75" hidden="1" customHeight="1" x14ac:dyDescent="0.25">
      <c r="A57" s="13" t="s">
        <v>17</v>
      </c>
      <c r="B57" s="73"/>
      <c r="C57" s="74"/>
    </row>
    <row r="58" spans="1:3" ht="28.5" customHeight="1" x14ac:dyDescent="0.3">
      <c r="A58" s="13" t="s">
        <v>61</v>
      </c>
      <c r="B58" s="73">
        <v>606764397</v>
      </c>
      <c r="C58" s="74">
        <v>372259517</v>
      </c>
    </row>
    <row r="59" spans="1:3" ht="32.25" customHeight="1" x14ac:dyDescent="0.3">
      <c r="A59" s="13" t="s">
        <v>62</v>
      </c>
      <c r="B59" s="73">
        <v>1042634</v>
      </c>
      <c r="C59" s="74">
        <v>1252274</v>
      </c>
    </row>
    <row r="60" spans="1:3" ht="13.5" customHeight="1" x14ac:dyDescent="0.3">
      <c r="A60" s="13" t="s">
        <v>49</v>
      </c>
      <c r="B60" s="70">
        <v>1763687399</v>
      </c>
      <c r="C60" s="71">
        <v>1900468920</v>
      </c>
    </row>
    <row r="61" spans="1:3" ht="14.25" customHeight="1" x14ac:dyDescent="0.3">
      <c r="A61" s="13" t="s">
        <v>58</v>
      </c>
      <c r="B61" s="70">
        <v>50604900</v>
      </c>
      <c r="C61" s="71">
        <v>50644500</v>
      </c>
    </row>
    <row r="62" spans="1:3" ht="15" customHeight="1" x14ac:dyDescent="0.3">
      <c r="A62" s="13" t="s">
        <v>50</v>
      </c>
      <c r="B62" s="70">
        <v>9734925840</v>
      </c>
      <c r="C62" s="71">
        <v>7058945674</v>
      </c>
    </row>
    <row r="63" spans="1:3" ht="31.5" customHeight="1" x14ac:dyDescent="0.3">
      <c r="A63" s="13" t="s">
        <v>51</v>
      </c>
      <c r="B63" s="70">
        <v>119087850</v>
      </c>
      <c r="C63" s="71">
        <v>122447175</v>
      </c>
    </row>
    <row r="64" spans="1:3" ht="17.25" customHeight="1" x14ac:dyDescent="0.3">
      <c r="A64" s="13" t="s">
        <v>63</v>
      </c>
      <c r="B64" s="70">
        <v>1500139675</v>
      </c>
      <c r="C64" s="71">
        <v>1057057074</v>
      </c>
    </row>
    <row r="65" spans="1:3" ht="16.5" customHeight="1" thickBot="1" x14ac:dyDescent="0.35">
      <c r="A65" s="14" t="s">
        <v>52</v>
      </c>
      <c r="B65" s="75">
        <v>226479047</v>
      </c>
      <c r="C65" s="76">
        <v>273255666</v>
      </c>
    </row>
    <row r="66" spans="1:3" ht="30.75" customHeight="1" x14ac:dyDescent="0.25">
      <c r="A66" s="3"/>
    </row>
    <row r="67" spans="1:3" ht="42.75" customHeight="1" x14ac:dyDescent="0.3">
      <c r="A67" s="7"/>
      <c r="B67" s="4"/>
      <c r="C67" s="4"/>
    </row>
    <row r="68" spans="1:3" ht="81.75" customHeight="1" x14ac:dyDescent="0.3">
      <c r="A68" s="7"/>
      <c r="B68" s="4"/>
      <c r="C68" s="4"/>
    </row>
    <row r="69" spans="1:3" ht="18.75" x14ac:dyDescent="0.3">
      <c r="A69" s="10"/>
      <c r="B69" s="4"/>
      <c r="C69" s="4"/>
    </row>
    <row r="70" spans="1:3" ht="14.25" customHeight="1" x14ac:dyDescent="0.3">
      <c r="A70" s="4"/>
      <c r="B70" s="11"/>
      <c r="C70" s="11"/>
    </row>
    <row r="71" spans="1:3" ht="18" customHeight="1" x14ac:dyDescent="0.3">
      <c r="A71" s="4"/>
      <c r="B71" s="11"/>
      <c r="C71" s="11"/>
    </row>
    <row r="72" spans="1:3" ht="18.75" x14ac:dyDescent="0.3">
      <c r="A72" s="4"/>
      <c r="B72" s="4"/>
      <c r="C72" s="4"/>
    </row>
    <row r="73" spans="1:3" ht="15" customHeight="1" x14ac:dyDescent="0.3">
      <c r="A73" s="29"/>
      <c r="B73" s="4"/>
      <c r="C73" s="4"/>
    </row>
    <row r="74" spans="1:3" ht="18.75" x14ac:dyDescent="0.3">
      <c r="A74" s="29"/>
      <c r="B74" s="4"/>
      <c r="C74" s="11"/>
    </row>
    <row r="75" spans="1:3" ht="18.75" x14ac:dyDescent="0.3">
      <c r="A75" s="5"/>
      <c r="B75" s="4"/>
      <c r="C75" s="4"/>
    </row>
  </sheetData>
  <mergeCells count="3">
    <mergeCell ref="A2:C3"/>
    <mergeCell ref="A5:A7"/>
    <mergeCell ref="B5:C6"/>
  </mergeCells>
  <pageMargins left="0" right="0" top="0" bottom="0" header="0" footer="0"/>
  <pageSetup paperSize="9" scale="90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нормативы</vt:lpstr>
      <vt:lpstr>Факт объем и ст-ть </vt:lpstr>
      <vt:lpstr>нормативы!Заголовки_для_печати</vt:lpstr>
      <vt:lpstr>'Факт объем и ст-ть '!Заголовки_для_печати</vt:lpstr>
      <vt:lpstr>нормативы!Область_печати</vt:lpstr>
      <vt:lpstr>'Факт объем и ст-ть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2023-05-30T02:04:40Z</dcterms:modified>
</cp:coreProperties>
</file>